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785" windowHeight="11025" tabRatio="862" activeTab="4"/>
  </bookViews>
  <sheets>
    <sheet name="NASLOVNICA" sheetId="15" r:id="rId1"/>
    <sheet name="SADRŽAJ" sheetId="16" r:id="rId2"/>
    <sheet name="OPĆI OPIS" sheetId="22" r:id="rId3"/>
    <sheet name="OPĆI UVJETI_GRAĐ" sheetId="37" r:id="rId4"/>
    <sheet name="A_GRAĐ-OBRT" sheetId="1" r:id="rId5"/>
  </sheets>
  <definedNames>
    <definedName name="_xlnm.Print_Area" localSheetId="4">'A_GRAĐ-OBRT'!$A$1:$F$195</definedName>
    <definedName name="_xlnm.Print_Area" localSheetId="0">NASLOVNICA!$A$1:$J$31</definedName>
    <definedName name="_xlnm.Print_Area" localSheetId="2">'OPĆI OPIS'!$A$1:$A$62</definedName>
    <definedName name="_xlnm.Print_Area" localSheetId="3">'OPĆI UVJETI_GRAĐ'!$A$1:$A$94</definedName>
    <definedName name="_xlnm.Print_Area" localSheetId="1">SADRŽAJ!$A$1:$C$13</definedName>
    <definedName name="_xlnm.Print_Titles" localSheetId="4">'A_GRAĐ-OBRT'!$1:$8</definedName>
  </definedNames>
  <calcPr calcId="145621"/>
</workbook>
</file>

<file path=xl/calcChain.xml><?xml version="1.0" encoding="utf-8"?>
<calcChain xmlns="http://schemas.openxmlformats.org/spreadsheetml/2006/main">
  <c r="A93" i="37" l="1"/>
  <c r="B187" i="1" l="1"/>
  <c r="A159" i="1"/>
  <c r="A144" i="1"/>
  <c r="A187" i="1" s="1"/>
  <c r="F154" i="1"/>
  <c r="F151" i="1"/>
  <c r="F148" i="1"/>
  <c r="F139" i="1"/>
  <c r="F156" i="1" l="1"/>
  <c r="F187" i="1"/>
  <c r="F168" i="1" l="1"/>
  <c r="F167" i="1"/>
  <c r="D64" i="1" l="1"/>
  <c r="F60" i="1"/>
  <c r="F107" i="1" l="1"/>
  <c r="F104" i="1"/>
  <c r="F163" i="1"/>
  <c r="F170" i="1" s="1"/>
  <c r="F136" i="1"/>
  <c r="F135" i="1"/>
  <c r="F118" i="1"/>
  <c r="F95" i="1"/>
  <c r="F94" i="1"/>
  <c r="F85" i="1"/>
  <c r="F84" i="1"/>
  <c r="F79" i="1"/>
  <c r="F75" i="1"/>
  <c r="F71" i="1"/>
  <c r="F68" i="1"/>
  <c r="F64" i="1"/>
  <c r="F61" i="1"/>
  <c r="F51" i="1"/>
  <c r="F48" i="1"/>
  <c r="F45" i="1"/>
  <c r="F44" i="1"/>
  <c r="F40" i="1"/>
  <c r="F39" i="1"/>
  <c r="F35" i="1"/>
  <c r="F32" i="1"/>
  <c r="F31" i="1"/>
  <c r="F27" i="1"/>
  <c r="F26" i="1"/>
  <c r="F15" i="1"/>
  <c r="F12" i="1"/>
  <c r="B185" i="1"/>
  <c r="A112" i="1"/>
  <c r="A165" i="1" l="1"/>
  <c r="F141" i="1"/>
  <c r="F185" i="1" s="1"/>
  <c r="F109" i="1"/>
  <c r="F87" i="1"/>
  <c r="B141" i="1"/>
  <c r="A120" i="1"/>
  <c r="A138" i="1" s="1"/>
  <c r="F97" i="1"/>
  <c r="A70" i="37"/>
  <c r="A185" i="1"/>
  <c r="F53" i="1" l="1"/>
  <c r="A100" i="1"/>
  <c r="A106" i="1" s="1"/>
  <c r="A90" i="1"/>
  <c r="A56" i="1"/>
  <c r="A63" i="1" l="1"/>
  <c r="A66" i="1" l="1"/>
  <c r="A70" i="1" s="1"/>
  <c r="A73" i="1" s="1"/>
  <c r="F17" i="1"/>
  <c r="A77" i="1" l="1"/>
  <c r="A81" i="1" s="1"/>
  <c r="A1" i="1"/>
  <c r="A61" i="37" l="1"/>
  <c r="A29" i="37"/>
  <c r="A22" i="37"/>
  <c r="A20" i="1"/>
  <c r="B5" i="16"/>
  <c r="A29" i="1" l="1"/>
  <c r="A34" i="1" s="1"/>
  <c r="A16" i="37"/>
  <c r="A2" i="1"/>
  <c r="A37" i="1" l="1"/>
  <c r="A42" i="1" s="1"/>
  <c r="A47" i="1" s="1"/>
  <c r="A50" i="1" s="1"/>
  <c r="A9" i="1" l="1"/>
  <c r="A14" i="1" s="1"/>
  <c r="B17" i="1" l="1"/>
  <c r="A4" i="37"/>
  <c r="B173" i="1" l="1"/>
  <c r="B191" i="1"/>
  <c r="B170" i="1" l="1"/>
  <c r="B109" i="1"/>
  <c r="B97" i="1"/>
  <c r="B87" i="1"/>
  <c r="B53" i="1"/>
  <c r="B183" i="1" l="1"/>
  <c r="A183" i="1"/>
  <c r="F183" i="1" l="1"/>
  <c r="B3" i="16" l="1"/>
  <c r="B7" i="16"/>
  <c r="A7" i="16"/>
  <c r="F179" i="1"/>
  <c r="F177" i="1"/>
  <c r="F175" i="1"/>
  <c r="B189" i="1"/>
  <c r="A189" i="1"/>
  <c r="B175" i="1"/>
  <c r="B177" i="1"/>
  <c r="B179" i="1"/>
  <c r="B181" i="1"/>
  <c r="A181" i="1"/>
  <c r="A179" i="1"/>
  <c r="A177" i="1"/>
  <c r="A175" i="1"/>
  <c r="F189" i="1" l="1"/>
  <c r="F181" i="1" l="1"/>
  <c r="F191" i="1" s="1"/>
  <c r="F193" i="1" s="1"/>
  <c r="F195" i="1" s="1"/>
</calcChain>
</file>

<file path=xl/sharedStrings.xml><?xml version="1.0" encoding="utf-8"?>
<sst xmlns="http://schemas.openxmlformats.org/spreadsheetml/2006/main" count="311" uniqueCount="263">
  <si>
    <t>Br.st.</t>
  </si>
  <si>
    <t>Jed. mjere</t>
  </si>
  <si>
    <t>Količina</t>
  </si>
  <si>
    <t xml:space="preserve">Jedinična cijena </t>
  </si>
  <si>
    <t xml:space="preserve">SADRŽAJ STAVKE </t>
  </si>
  <si>
    <t>TROŠKOVNIK RADOVA</t>
  </si>
  <si>
    <t>A.</t>
  </si>
  <si>
    <t>UKUPNO</t>
  </si>
  <si>
    <t>Neizostavni i nedjeljivi dio ovog projekta čine nacrti,sheme pozicija i opisi troškovničkih stavaka.</t>
  </si>
  <si>
    <t>- V: ventus mehanizam</t>
  </si>
  <si>
    <t>- F: fiksno ostakljeno krilo</t>
  </si>
  <si>
    <t>Jedinična cijena stolarskih radova sadrži:</t>
  </si>
  <si>
    <t>U cijenu stavke uključen je sav potreban materijal i rad, okov, ostakljenje i ličenje.</t>
  </si>
  <si>
    <t>SADRŽAJ:</t>
  </si>
  <si>
    <t>-</t>
  </si>
  <si>
    <t>- O: otklopno krilo</t>
  </si>
  <si>
    <t>- Z: zaokretno krilo</t>
  </si>
  <si>
    <t>RAZNI RADOVI</t>
  </si>
  <si>
    <r>
      <t xml:space="preserve">Okov:  </t>
    </r>
    <r>
      <rPr>
        <sz val="12"/>
        <rFont val="Calibri"/>
        <family val="2"/>
        <charset val="238"/>
      </rPr>
      <t>Koristiti kvalitetan okov renomiranih proizvođača.</t>
    </r>
    <r>
      <rPr>
        <sz val="11"/>
        <rFont val="Arial"/>
        <family val="2"/>
        <charset val="238"/>
      </rPr>
      <t/>
    </r>
  </si>
  <si>
    <t xml:space="preserve">INVESTITOR: </t>
  </si>
  <si>
    <t xml:space="preserve">GRAĐEVINA: </t>
  </si>
  <si>
    <t>OPĆI OPIS UZ TROŠKOVNIK</t>
  </si>
  <si>
    <t>Prilikom izvođenja radova posebnu pažnju posvetiti kontroli i osiguranju kvalitete izvedenih radova. Ovim programom dati su kriteriji kvalitete kako za radove tako i za ugrađene materijale. 
Svi materijali za ugradbu i postavu na građevini smiju biti dopremljeni na gradilište samo uz važeća uvjerenja (atesti ili certifikati) ovlaštene institucije za ispitivanje kvalitete materijala izdane u skladu s važećim propisima, standardima i zahtjevima iz ovog projekta, te da odgovaraju propisanim osobinama.</t>
  </si>
  <si>
    <t>Ukoliko su u troškovniku propisani sistemi materijala za izvođenje pojedinih radova ( npr. hidroizolacije) treba ih izvesti prema uputama proizvođača, i to osposobljeni izvođači za pojedine vrste radova i specifične materijale.</t>
  </si>
  <si>
    <t>Sve radove izvesti od materijala propisane kvalitete prema nacrtima, opisu, detaljima, pismenim nalozima, ali sve u okviru ponuđene jedinične cijene. Sve štete učinjene prigodom rada na vlastitim ili tuđim radovima i materijalima uklonit će se na račun počinitelja. Svi nekvalitetni radovi i materijali otklonit će se i zamijeniti ispravnima bez bilo kakve obveze za odštetu od strane investitora.</t>
  </si>
  <si>
    <t xml:space="preserve">Jedinična cijena sadrži sve nabrojeno kod opisa pojedine grupe radova te se na taj način vrši i obračun istih. </t>
  </si>
  <si>
    <t xml:space="preserve">Jedinične cijene primjenjivat će se na izvedene količine bez obzira u kojem postotku iste odstupaju od količine u troškovniku. Izvedeni radovi moraju u cijelosti odgovarati opisu u troškovniku, a u tu svrhu investitor traži prije početka radova uzorke te izvedeni radovi moraju istima u cijelosti odgovarati.  </t>
  </si>
  <si>
    <t>Sve mjere i kote iz projekta provjeriti u naravi.</t>
  </si>
  <si>
    <t>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</si>
  <si>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Sva kontrola vrši se bez posebne naplate. Jediničnom cijenom treba obuhvatiti sve elemente navedene kako slijedi:</t>
  </si>
  <si>
    <t>a) Materijal</t>
  </si>
  <si>
    <t>Pod materijalom podrazumijevaju se svi materijali koji sudjeluju u radnom procesu: kako osnovni materijali, tako i materijali koji ne spadaju u finalni produkt već su samo kao pomoćni.</t>
  </si>
  <si>
    <t>U cijenu je uključena i cijena transportnih troškova bez obzira na prijevozno sredstvo, sa svim prijenosima, utovarima i istovarima, te posizanjima na mjesto ugradbe, kao i uskladištenje i čuvanje na gradilištu od uništenja (prebacivanje, zaštita i sl.).</t>
  </si>
  <si>
    <t>U cijenu je također uključeno i davanje potrebnih uzoraka kod nekih materijala (prema zahtjevu investitora), te svi potrebni certifikati (atesti). Uzorke dostaviti projektantu na uvid i pismeni odabir najmanje 30 dana prije ugradbe.</t>
  </si>
  <si>
    <t>b) Rad</t>
  </si>
  <si>
    <t>U kalkulaciju treba uključiti sav rad, kako glavni, tako i pomoćni, te sav unutrašnji transport (kako horizontalni tako i vertikalni).</t>
  </si>
  <si>
    <t>Ujedno treba uključiti i rad oko zaštite gotovih konstrukcija i dijelova objekta od štetnog atmosferskog utjecaja vrućine, hladnoće i sličnog.</t>
  </si>
  <si>
    <t>c) Izmjere</t>
  </si>
  <si>
    <t>Ukoliko nije u pojedinoj stavci dan način rada, ima se izvođač u svemu pridržavati propisa HRN-a za pojedinu vrstu rada, prosječnih normativa u građevinarstvu, uputa proizvođača materijala koji se upotrebljava ili ugrađuje, te uputa nadzorne službe naručitelja.</t>
  </si>
  <si>
    <t>Građevinska knjiga, za sve izvedene radove, treba prilikom izrade situacija biti priložena.</t>
  </si>
  <si>
    <t xml:space="preserve">Građevinska knjiga sadrži sve nacrte, skice i dokaznice za izvedene radove, koji su ujedno i prilog situaciji. </t>
  </si>
  <si>
    <t>Samo potpisana građevinska knjiga, ovjerena od strane nadzorne službe naručitelja, bit će podloga za izradu situacije.</t>
  </si>
  <si>
    <t>d) Zimski i ljetni rad</t>
  </si>
  <si>
    <t>Zimski ili ljetni rad nije osnova za potraživanje dodatne naknade.</t>
  </si>
  <si>
    <t>Za vrijeme zimskih, odnosno ljetnih razdoblja izvođač mora poduzeti sve propisane mjere zaštite izvedenih radova od visokih ili niskih temperatura.</t>
  </si>
  <si>
    <t>U slučaju eventualno nastalih šteta (smrzavanja dijelova) izvođač ih ima otkloniti bez bilo kakve naplate. Ukoliko je temperatura niža od temperature pri kojoj je dozvoljen dotični rad, izvođač snosi punu odgovornost za ispravnost i kvalitetu izvedenog posla.</t>
  </si>
  <si>
    <t>Analogno vrijedi i za zaštitu radova tijekom ljeta od prebrzog sušenja uslijed visoke temperature.</t>
  </si>
  <si>
    <t>e) Cijene</t>
  </si>
  <si>
    <t>U jediničnu cijenu rada izvođač treba obuhvatiti i slijedeće radove, koji se neće zasebno platiti kao naknadni rad, i to:</t>
  </si>
  <si>
    <t>- kompletnu režiju gradilišta uključujući dizalice, mostove, mehanizaciju i sl.; organizaciju prostorija i uvjeta zaštite na radu, zaštite od požara, te komfora i higijene zaposlenih; najamne troškove za posuđenu mehanizaciju, koju izvođač sam ne posjeduje, a potrebna je pri izvođenju radova;</t>
  </si>
  <si>
    <t>- sve troškove utroška vode, električne energije i svih drugih energenata; nalaganje temelja prije iskopa;</t>
  </si>
  <si>
    <t>- čišćenje ugrađenih elemenata od žbuke i sl.;</t>
  </si>
  <si>
    <t>- sva ispitivanja materijala i ishođenje atesta (certifikata);</t>
  </si>
  <si>
    <t>- ispitivanja dimnjaka i ventilacija u svrhu dobivanja potvrde od dimnjačara o ispravnosti istih;</t>
  </si>
  <si>
    <t>- čuvanje radilišta i gradilišta;</t>
  </si>
  <si>
    <t>- uređenje gradilišta po završetku rada, s otklanjanjem i odvozom otpadaka, šute, ostataka građevinskog materijala, inventara, pomoćnih objekata i sl, s planiranjem terena na relativnu točnost od ± 3 cm;</t>
  </si>
  <si>
    <t xml:space="preserve"> - uskladištenje materijala i elemenata za obrtničke i instalaterske radove do njihove ugradbe; osiguranje radova kod osiguravajućeg društva.</t>
  </si>
  <si>
    <t>Posebne naplate po navedenim radovima neće se posebno priznati, jer sve gore navedeno mora  biti uključeno u jediničnu cijenu.</t>
  </si>
  <si>
    <t>Prema ovom uvodu, opisu stavaka i grupi radova treba sastaviti jediničnu cijenu za svaku stavku troškovnika.</t>
  </si>
  <si>
    <t>f) Skele</t>
  </si>
  <si>
    <t>Sve vrste radnih skela, bez obzira na visinu, ulaze u jediničnu cijenu dotičnog rada (osim za fasaderske radove, gdje je posebno specificirana).</t>
  </si>
  <si>
    <t>g) Ponude</t>
  </si>
  <si>
    <t>Pod dobavom se podrazumijeva sav glavni (osnovni) materijal, sa svim transportima (fco gradilište, bez obzira na prijevozno sredstvo, svi utovari i istovari) i zavisnim troškovima.</t>
  </si>
  <si>
    <t>Pod ugradbom se podrazumijeva sav rad potreban za ugradbu, sa svim pomoćnim i veznim materijalima (ljepila, mortovi, vijci, kitovi i sl.), sav unutrašnji transport, te ostalo navedeno pod odrednicom.</t>
  </si>
  <si>
    <t>h) Ostalo</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</si>
  <si>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t>
  </si>
  <si>
    <t>Svi takvi radovi imaju biti uračunati u jedinične cijene, tj. neće se posebno plaćati.</t>
  </si>
  <si>
    <t>Obveza je izvođača provjeriti količine potrebnih materijala (prema projektu; nacrtima, detaljima, izmjeri i stanju na gradilištu i sl.), te naručiti i dobaviti potreban materijal prema vlastitom izračunu, izmjeri, procjeni i stvarnom stanju na gradilištu (ne prema količinama iz ovog troškovnika).</t>
  </si>
  <si>
    <t>Ovaj "Opći opis uz troškovnik" i svi "Opći uvjeti" (obračunsko-tehnički uvjeti i specifikacije) uz pojedine radove sastavni su dio troškovnika.</t>
  </si>
  <si>
    <t/>
  </si>
  <si>
    <r>
      <rPr>
        <b/>
        <u/>
        <sz val="12"/>
        <rFont val="Calibri"/>
        <family val="2"/>
        <charset val="238"/>
      </rPr>
      <t>NAPOMENA:</t>
    </r>
    <r>
      <rPr>
        <b/>
        <sz val="12"/>
        <rFont val="Calibri"/>
        <family val="2"/>
        <charset val="238"/>
      </rPr>
      <t xml:space="preserve"> U ovom troškovniku sve nacionalne norme jednakovrijedne su europskim normama, tj. jedne ne isključuju druge.</t>
    </r>
  </si>
  <si>
    <t>Oznake koje se koriste u ovom projektu, shemama pozicija su:</t>
  </si>
  <si>
    <t>- S: fiksno ostakljeno krilo sa sigurnosnim staklom</t>
  </si>
  <si>
    <t>- OZ: otklopno-zaokretno krilo</t>
  </si>
  <si>
    <t>U svemu prema HRN EN 14351-1:2016 ili jednakovrijedno.</t>
  </si>
  <si>
    <t>KERAMIČARSKI RADOVI</t>
  </si>
  <si>
    <t>sva potrebna čišćenja, kod svih građevinskih i obrtničkih radova, u tijeku izvođenja, dnevno (nakon završetka rada) uključiti u jedinične cijene stavki, tj. neće se posebno plaćati.</t>
  </si>
  <si>
    <t>Nacrti, detalji, Program osiguranja kontrole i kvalitete i ovaj troškovnik sa općim uvjetima čine cjelinu projekta.</t>
  </si>
  <si>
    <t>PRIPREMNI I ZAVRŠNI RADOVI</t>
  </si>
  <si>
    <t>- sve troškove nabave i dopreme svog potrebnog materijala odgovarajuće kvalitete</t>
  </si>
  <si>
    <t>- sav rad u radionici sa dostavom</t>
  </si>
  <si>
    <t xml:space="preserve">- montažu </t>
  </si>
  <si>
    <t>- sve horizontalne i vertikalne transporte do mjesta ugradbe</t>
  </si>
  <si>
    <t>- ostakljenje vrstom stakla naznačenom na pojedinoj stavci</t>
  </si>
  <si>
    <t>- sva priručna pomagala prema propisima HTZ mjera</t>
  </si>
  <si>
    <t xml:space="preserve">HRN B.D1.300-306 - zidne keramičke pločice ili jednakovrijedno, </t>
  </si>
  <si>
    <t xml:space="preserve">HRN B.D1.100-101 - podne keramičke pločice ili jednakovrijedno, </t>
  </si>
  <si>
    <t xml:space="preserve">HRN U.F2.011-tehnički uvjeti za izvođenje keramičarskih radova ili jednakovrijedno, </t>
  </si>
  <si>
    <t>HRN U.F2.024-80. Završni radovi u građevinarstvu ili jednakovrijedno,</t>
  </si>
  <si>
    <t>Potrebno se pridržavati slijedećih normi i propisa:</t>
  </si>
  <si>
    <t>Pravilnik o tehničkim normativima za izvođenje završnih radova u građevinarstvu (Sl.list 21/90).</t>
  </si>
  <si>
    <t>Izvoditelj radova mora se gornjih navoda strogo pridržavati kako bi se postigla zahtijevana kvaliteta izvođenja radova. Ukoliko izvoditelj radova ipak dopremi na građevinu materijal bez odgovarajućeg certifikata o kvaliteti materijala, dužan je prije ugradbe dopremljenog materijala o svom trošku dobaviti propisana uvjerenja o kvaliteti. Ukoliko spomenutim standardima ili tehničkim propisima nisu utvrđeni boja, veličina, sastav, zrnatost, čvrstoća, specifična težina, toplinska, zvučna i difuzna vidljivost ili druge fizikalne ili kemijske karakteristike materijala, izvoditelj radova je obvezan po nalogu projektanta ili nadzornog inženjera, kao i po nalogu investitora ugraditi materijal odgovarajućih osobina uobičajenih za odnosni materijal.</t>
  </si>
  <si>
    <r>
      <t>Brtve:</t>
    </r>
    <r>
      <rPr>
        <sz val="12"/>
        <rFont val="Calibri"/>
        <family val="2"/>
        <charset val="238"/>
      </rPr>
      <t xml:space="preserve"> Sve brtve ugrađene u profile i za ustakljenje moraju biti originalne proizvodnje za pripadajući profil, bez nastavljanja, a u uglovima postavljeni originalni uglovni prelazni komadi. Sa strana špaleta krajevi su uzdignuti uza zid i postavljeni ispod sloja žbuke ( montaža klupčice prije izvedbe špaleta). Obavezno kitanje prozirnim trajnoelastičnim kitom spoja klupčica-doprozornik i klupčica-zid. </t>
    </r>
    <r>
      <rPr>
        <b/>
        <sz val="11"/>
        <rFont val="Arial"/>
        <family val="2"/>
        <charset val="238"/>
      </rPr>
      <t/>
    </r>
  </si>
  <si>
    <r>
      <rPr>
        <b/>
        <sz val="12"/>
        <rFont val="Calibri"/>
        <family val="2"/>
        <charset val="238"/>
      </rPr>
      <t xml:space="preserve">Proizvodne i radioničke sheme i detalje </t>
    </r>
    <r>
      <rPr>
        <sz val="12"/>
        <rFont val="Calibri"/>
        <family val="2"/>
        <charset val="238"/>
      </rPr>
      <t xml:space="preserve">dužan je razraditi izvođač temeljem provjere podloge na objektu, opisa stavaka, shema i općih detalja sadržanih u ovom projektu te ih pravovremeno dostaviti projektantu i nadzornom inženjeru na ovjeru. </t>
    </r>
  </si>
  <si>
    <r>
      <t xml:space="preserve">Sadržaj cijene: </t>
    </r>
    <r>
      <rPr>
        <sz val="12"/>
        <rFont val="Calibri"/>
        <family val="2"/>
        <charset val="238"/>
      </rPr>
      <t>Sve jedinične cijene sadrže kompletnu radioničku izradu, dopremu na gradilište, raznašanje po pozicijama te ugradnju u skladu s općim uvjetima troškovnika</t>
    </r>
  </si>
  <si>
    <t>RADOVI DEMONTAŽE I RUŠENJA</t>
  </si>
  <si>
    <t>Sve radove treba izvesti prema tehničkim propisima i uputama projektanata i nadzornog inženjera. Izvoditelj radova treba upotrijebiti materijal koji u svemu (vrsti, boji i kvaliteti) odgovara uzorku. Prije početka radova potrebno je konstatirati zapisnički kvalitetu podloge na kojoj se izvode keramičarski radovi. To se odnosi na opločenje zidova.</t>
  </si>
  <si>
    <t>Fasadnu skelu izvesti prema normama:</t>
  </si>
  <si>
    <t>- HRN EN 12810-1 ili jednakovrijedno</t>
  </si>
  <si>
    <t>- HRN EN 12811-1 ili jednakovrijedno</t>
  </si>
  <si>
    <t>- HRN EN 12810-2 ili jednakovrijedno</t>
  </si>
  <si>
    <t>- HRN EN 12811-2 ili jednakovrijedno</t>
  </si>
  <si>
    <t>- HRN EN 12811-3 ili jednakovrijedno</t>
  </si>
  <si>
    <t>- HRN EN 12811-4 ili jednakovrijedno</t>
  </si>
  <si>
    <t>Na svim mjestima rada većih od 1,0 m od poda s kojih se može pasti, potrebno je izvesti čvrstu zaštitnu ogradu minimalne visine 1,0 m.</t>
  </si>
  <si>
    <t>Vrsta morta propisana je troškovničkim opisom. Upotrijebljeni dodaci koji služe za poboljšavanje ugradljivosti morta, za postizanje nepromočivosti ili poboljšanje kemijskih i mehaničkih svojstava, moraju odgovarati utvrđenim standardima i dokumentiranim odgovarajućim atestima. Mort mora odgovarati standardima:</t>
  </si>
  <si>
    <t>- Mort za ziđe: HRN EN 998-2 ili jednakovrijedno.</t>
  </si>
  <si>
    <t>Zaštitnu ogradu gradilišta izvesti od nehrđajućeg čelika, minimalne visine 200 cm. Poziciju ograde utvrđuje koordinator zaštite na radu tijekom građenja (koordinator II) i predaje nadzornom inženjeru na potvrdu.</t>
  </si>
  <si>
    <t>Izvođač je dužan prije postavljanja skele napraviti tehničku razradu postavljanja fasadne skele sa svim potrebnim proračunima opterećenja i dostaviti nadzornom inženjeru na potvrdu (uključeno u jediničnu cijenu).</t>
  </si>
  <si>
    <t>OPĆI UVJETI GRAĐEVINSKO - OBRTNIČKIH RADOVA</t>
  </si>
  <si>
    <t xml:space="preserve">TROŠKOVNIK GRAĐEVINSKO - OBRTNIČKIH RADOVA </t>
  </si>
  <si>
    <t>GRAĐEVINSKO - OBRTNIČKI RADOVI</t>
  </si>
  <si>
    <t>m'</t>
  </si>
  <si>
    <t>kom.</t>
  </si>
  <si>
    <t>kompl.</t>
  </si>
  <si>
    <t>m²</t>
  </si>
  <si>
    <t>a)</t>
  </si>
  <si>
    <t>b)</t>
  </si>
  <si>
    <t>m³</t>
  </si>
  <si>
    <t>- zidovi</t>
  </si>
  <si>
    <t>- sokl</t>
  </si>
  <si>
    <t xml:space="preserve">OBIJANJE ŽBUKE SA ZIDOVA </t>
  </si>
  <si>
    <t>- keramičke pločice</t>
  </si>
  <si>
    <t>Obračun po m² gotove površine.</t>
  </si>
  <si>
    <t>CEMENTNI ESTRIH</t>
  </si>
  <si>
    <t>Obračun po m'.</t>
  </si>
  <si>
    <t>ZIDARSKA OBRADA VANJSKE ŠPALETE</t>
  </si>
  <si>
    <t>ZIDARSKA OBRADA UNUTRAŠNJE ŠPALETE</t>
  </si>
  <si>
    <t>Obračun po m² izvedene izolacije.</t>
  </si>
  <si>
    <t>Dobava materijala i izvedba  horizontalne i vertikalne hidroizolacije na bazi polimercementnog premaza. Izvodi se u dva premaza prema uputama proizvođača.  Na spoju zida i poda obvezno ugraditi brtvenu gumu.</t>
  </si>
  <si>
    <t>- zidovi u prostoru za tuširanje do visine 200 cm</t>
  </si>
  <si>
    <t>- pod s podizanjem 10 cm po obodu zidova</t>
  </si>
  <si>
    <t>- Za vanjsku i unutarnju žbuku: HRN EN 998-1 ili jednakovrijedno.</t>
  </si>
  <si>
    <t>Sve radove na demontaži i rušenju potrebno je organizirati na siguran način i u dogovoru s korisnikom prostora. Sav upotrebljiv materijal odložiti na mjesto koje odredi Investitor. Svim demontažama, obijanjima žbuke i probijanjima treba pristupiti pažljivo i to u pravilu s ručnim alatima. Nakon provedenih pripremnih radova, rušenja na građevini vrši se prema unaprijed utvrđenom redoslijedu dogovorenom s nadzornim inženjerom.</t>
  </si>
  <si>
    <t xml:space="preserve">Obračun otpadnog materijala priznaje se u sraslom stanju. </t>
  </si>
  <si>
    <t>Ako izvođač kod izvedbe ovih  radova naiđe na nepredviđene radove treba odmah o tome  obavijestiti nadzornog inženjera.</t>
  </si>
  <si>
    <t>Jediničnom cijenom izvođač treba obuhvatiti sve potrebne radnje za demontažu i rušenje, odnosno obijanja sa svim prijenosima do skladišta ili privremene deponije otpadnog materijala i  odvozom na reciklažno dvorište za građevni ili EE otpad s plaćanjem svih naknada zbrinjavanja.</t>
  </si>
  <si>
    <t>Izolaciju treba izvoditi na suhu, čistu odmaščenu podlogu. Nakon izvedbe svakog sloja izolacije radove pregledati od strane nadzornog inženjera. Za izvedbu potrebno je pridržavati se prosječnih normi u građevinarstvu GN 421, GN 561 ili jednakovrijedno</t>
  </si>
  <si>
    <t>Minimalni razred zrakopropusnosti 2 prema HRN EN 12207 ili jednakovrijedno.</t>
  </si>
  <si>
    <t xml:space="preserve">Zidarska obrada vanjskih špaleta produžnim cementnim mortom M-25 (1:2.6) uz prethodno špricanje cementnim mortom, nakon demontaže vanjske stolarije i priprema otvora za ugradnju nove stolarije. Špalete prosječne širine 10-20 cm. Debljina žbuke 3-5 cm. </t>
  </si>
  <si>
    <t xml:space="preserve">Zidarska obrada unutrašnjih špaleta produžnim cementnim mortom M-25 (1:2.6) uz prethodno špricanje cementnim mortom, nakon demontaže vanjske stolarije i priprema otvora za ugradnju nove stolarije. Špalete prosječne širine 10-20 cm. Debljina žbuke 3-5 cm. </t>
  </si>
  <si>
    <t>ZAŠTITA OTVORA I SUSJEDNIH PODOVA</t>
  </si>
  <si>
    <t>ZAVRŠNO ČIŠĆENJE</t>
  </si>
  <si>
    <t>DEMONTAŽA I ODVOZ VANJSKE STOLARIJE I BRAVARIJE</t>
  </si>
  <si>
    <t>SKIDANJE PVC PODNE OBLOGE</t>
  </si>
  <si>
    <t>- podna ploha</t>
  </si>
  <si>
    <t xml:space="preserve">STROJNO BRUŠENJE CEMENTNOG ESTRIHA </t>
  </si>
  <si>
    <t>RAZBIJANJE I UKLANJANJE SLOJEVA PODA HODNIKA I KUPAONICE</t>
  </si>
  <si>
    <t>- cemetni estrih, prosječne debljine 5 cm</t>
  </si>
  <si>
    <t>OBIJANJE KERAM. PLOČICA I ŽBUKE SA ZIDOVA HODNIKA I KUPAONICE</t>
  </si>
  <si>
    <t>RAZBIJANJE I VAĐENJE OŠTEĆENOG CEMENTNOG ESTRIHA</t>
  </si>
  <si>
    <t>STOLARIJA</t>
  </si>
  <si>
    <t xml:space="preserve"> ZIDARSKI I IZOLATERSKI RADOVI</t>
  </si>
  <si>
    <t>PODOPOLAGAČKI RADOVI</t>
  </si>
  <si>
    <t>SANACIJA PODLOGE (odnosi se na cementni estrih koji se zadržava)</t>
  </si>
  <si>
    <t>ZIDARSKA OBRADA SOKLA</t>
  </si>
  <si>
    <t>Žbukanje unutrašnjih zidova od opeke tvornički spravljenim vapneno-cementnim mortom, debljine 2,0 cm. Prije žbukanja sve površine prskati rijetkim cementnim mortom (cementni špric). Na sve bridove ugrađuju se kutni profili od pocinčanog lima. Stavka uključuje dobavu i transport svog potrebnog materijala i izradu pokretne skele. Visina prostorija do 3,00 m.</t>
  </si>
  <si>
    <t>HIDROIZOLACIJA  KUPAONICE</t>
  </si>
  <si>
    <t>POLIURETANSKI POD</t>
  </si>
  <si>
    <t xml:space="preserve">- ravna ploha </t>
  </si>
  <si>
    <t>ODVOZ ŠUTE</t>
  </si>
  <si>
    <t>Stavka obuhvaća prikupljanje otpadnog građevinskog i ostalog materijala, utovar i odvoz na trajnu deponiju uz plaćanje svih pristojbi.</t>
  </si>
  <si>
    <t>Obračun po m³ odvezene šute.</t>
  </si>
  <si>
    <t>REŽIJSKI SATI</t>
  </si>
  <si>
    <t>Radovi koji se izvode po nalogu nadzornog inženjera i evidentiraju se u građevni dnevnik.</t>
  </si>
  <si>
    <t>- režijski sati, NK radnik</t>
  </si>
  <si>
    <t>sat</t>
  </si>
  <si>
    <t>- režijski sati, KV radnik</t>
  </si>
  <si>
    <t>NIVELIRANJE PODLOGE</t>
  </si>
  <si>
    <t>U cijenu uključeno i završno brušenje i čišćenje mase.</t>
  </si>
  <si>
    <t>Dopuštene granične vrijednosti neravnina estriha mjerena na razmaku od 0,1 m-2 mm, 1m-4mm, 4m-10mm, 10m-12mm, 15m-15mm.</t>
  </si>
  <si>
    <t>Izravnavajući sloj obavezno strojno prebrusiti.</t>
  </si>
  <si>
    <t>Dobava materijala i izvedba izravnavajućeg sloja masom za izravnanje na bazi kvarca. Masa se izvodi u debljini min. 3 mm na čvrstoj, očišćenoj i suhoj podlozi max. vlažnosti 2,0 % mjereno CM uređajem.</t>
  </si>
  <si>
    <t>Kao temeljni premaz koristi se epoksidna SN veza.</t>
  </si>
  <si>
    <t>Podni sustav ugrađuje se višeslojno na prethodno pripremljenu podlogu. Pod je mehanički  i kemijski  otporan na srednja do teška opterećenja, protuklizan R-10 do R-12, UV stabilan, antistatičan, vodonepropustan, paropropustan, s higijenskim atestom da materijal nije otrovan u dodiru sa živežnim namirnicama, ekološki je bez otapala i neiskreći.</t>
  </si>
  <si>
    <t>Protukliznost postići kvarcnim posipom.</t>
  </si>
  <si>
    <r>
      <t>U stavku treba uračunati i urezivanje dilatacija u podu, te zapunjavanje istih trajnoelastičnim kitom.</t>
    </r>
    <r>
      <rPr>
        <b/>
        <sz val="12"/>
        <rFont val="Calibri"/>
        <family val="2"/>
        <charset val="238"/>
        <scheme val="minor"/>
      </rPr>
      <t/>
    </r>
  </si>
  <si>
    <t>Izvoditi prema uputama odabranog proizvođača, a u cijenu uključiti sve potrebne radove i materijale.</t>
  </si>
  <si>
    <t>Izvođač je dužan ugraditi pod koji ima sve potrebne ateste za navedenu vrstu prostora.</t>
  </si>
  <si>
    <t>Pod mora biti otporan na trošenje, udarce i kiselootporan, te imati dobru apsorpciju buke, dobru zvučnu izolaciju na udarce i monolitnu površinu.</t>
  </si>
  <si>
    <t>Gotov pod treba biti čvrst, otporan na habanje, lagan za održavanje, s mogućnošću brze sanacije, a površina treba biti glatka i neklizava.</t>
  </si>
  <si>
    <t>Proizvoda mora imati sve potrebne ateste za ugradnju u zdravstvene sadržaje.</t>
  </si>
  <si>
    <t>Nakon sušenja temeljnog sloja pristupa se polaganju osnovnog, nosivog sloja od dvokomponentne poliuretanske mase s kvarcnim punilom u sloju debljine 2 mm.</t>
  </si>
  <si>
    <t>- zaobljeni sokl visine 10 cm od razine poda, iz istog materijala kao i pod</t>
  </si>
  <si>
    <t>Dobava materijala i izvedba plivajučeg estriha, M25, debljine 3-5 cm s dodatkom za brzo vezanje i postizanje vlažnosti ispod 2CM% u roku od 24 sata. U svemu prema uputi proizvođača.</t>
  </si>
  <si>
    <t>Dobava zaštitnih folija i postava istih na dovratnike, vratna krila, podove koji nisu predmet sanacije, a nalaze se u zoni radova.</t>
  </si>
  <si>
    <t>Dobava materijala i izvedba samonivelirajućeg poliuretanskog poda debljine 2 mm u MAT izvedbi.</t>
  </si>
  <si>
    <t>Čišćenje i uređenje gradilišta nakon završetka svih radova na izvedbi građevine. Stavka obuhvaća prikupljanje otpadnog građevinskog i ostalog materijala, utovar i odvoz na reciklažno dvorište za građevni otpad s plaćanjem svih naknada zbrinjavanja, te pranje podova i zidova po završetku svih radova.</t>
  </si>
  <si>
    <t>Demontaža vanjskih vrata.</t>
  </si>
  <si>
    <t>Rezanje i skidanje postojeće PVC podne obloge debljine 2 mm.</t>
  </si>
  <si>
    <t>Strojno brušenje cementnog estriha, čišćenje i uklanjanje slaboprijanjajućih dijelova i ljepila,  prašine i svih nečistoća sa podloge. Odnosi se na površinu poda od PVC podne obloge.</t>
  </si>
  <si>
    <t>Ručno i strojno uklanjanje slojeva poda.</t>
  </si>
  <si>
    <t>Strojno i ručno obijanje keramičkih pločica i žbuke sa zidova.  Visina opločenja keramikom do cca 2,20 m. Prosječna debljina žbuke je 3 cm.</t>
  </si>
  <si>
    <t xml:space="preserve">- sokl visine 10 cm </t>
  </si>
  <si>
    <t>Strojno i ručno obijanje oštećene žbuke na dijelu zidnih ploha.  Prosječna debljina žbuke 3 cm. Obračun po m² obijene podloge.</t>
  </si>
  <si>
    <t>- drvena dvokrilna vrata 190/205 cm</t>
  </si>
  <si>
    <t>- metalna jednokrilna vrata sa ispunom od stakla 126/225 cm</t>
  </si>
  <si>
    <t>nanošenje impregnacijskog sloja s dodatkom kvarca četkom u omjeru 1:1 do 1:3 (predpremaz:voda), ovisno o upojnosti podloge.</t>
  </si>
  <si>
    <t>Dobava materijala i sanacija zida u zoni sokla nakon skidanja keramičkog sokla i PVC sokla. Izvodi se zaobljenje za postavu novog sloja. Izvodi se reparaturnim mortom.</t>
  </si>
  <si>
    <r>
      <t xml:space="preserve">Završna obrada: </t>
    </r>
    <r>
      <rPr>
        <sz val="12"/>
        <rFont val="Calibri"/>
        <family val="2"/>
        <charset val="238"/>
      </rPr>
      <t>plastifikacija u RAL 9010.</t>
    </r>
  </si>
  <si>
    <r>
      <t xml:space="preserve">Staklo:  </t>
    </r>
    <r>
      <rPr>
        <sz val="12"/>
        <rFont val="Calibri"/>
        <family val="2"/>
        <charset val="238"/>
      </rPr>
      <t xml:space="preserve">Za izradu vanjskih prozora, stijena i vrata, ako to nije drugačije u shemi naznačeno, mora se upotrebljavati </t>
    </r>
    <r>
      <rPr>
        <b/>
        <sz val="12"/>
        <rFont val="Calibri"/>
        <family val="2"/>
        <charset val="238"/>
      </rPr>
      <t xml:space="preserve">dvoslojno IZO staklo (4+16Ar+4lowE) </t>
    </r>
    <r>
      <rPr>
        <sz val="12"/>
        <rFont val="Calibri"/>
        <family val="2"/>
        <charset val="238"/>
      </rPr>
      <t xml:space="preserve">s maksimalnim dopuštenim koeficijentom prolaska topline: </t>
    </r>
    <r>
      <rPr>
        <b/>
        <sz val="12"/>
        <rFont val="Calibri"/>
        <family val="2"/>
        <charset val="238"/>
      </rPr>
      <t>Ug ≤ 1,1 W/M²k.</t>
    </r>
  </si>
  <si>
    <t xml:space="preserve">Koeficijent prolaza topline cijelog otvora: Uw,dop ≤ 1,6 W/m²K. </t>
  </si>
  <si>
    <t>Prilikom izvedbe stolarskih radova opisanih ovim troškovnikom izvoditelj radova mora se pridržavati svih uvjeta i opisa iz troškovnika kao i važećih propisa. Prije izrade stolarije izvoditelj je dužan izvršiti pojedinačne izmjere na građevini i prema tim izmjerama izraditi novu stolariju.</t>
  </si>
  <si>
    <t>Sve podopolagačke radove treba izvesti u skladu s postojećim standardima.</t>
  </si>
  <si>
    <t>Sav materijal koji nije obuhvaćen standardima, mora imati ateste od za to ovlaštenih ustanova. Upotrebljavati se mora točno prema uputama proizvođača, a pri tom paziti da pomoćni materijal ne djeluje štetno na podove, tj. podlogu.</t>
  </si>
  <si>
    <t>Podovi se polažu na potpuno ravne, čiste i suhe podloge. Ukoliko je podloga neispravna izvođač treba zatražiti popravak, jer se popravak poda radi neispravne podloge zaračunava na teret izvođača ovih radova.</t>
  </si>
  <si>
    <t xml:space="preserve">Polaganje elastičnih podnih obloga potrebno je izvesti prema Pravilniku o zaštiti na radu u graditeljstvu, Pravilniku o tehničkim mjerama i uvjetima za završne radove u graditeljstvu, te o Tehničkim uvjetima za izvođenje podopolagačkih radova. </t>
  </si>
  <si>
    <t>Neposredno prije polaganja podnih obloga provesti navedenim standardom predviđena ispitivanja (vlažnost podloge, ravnost, čvrstoća, postojanje pukotina...) te ih dokumentirati protokolom o primopredaji podloge. Sve nedostatke podloge otkloniti prije početka podopolagačkih radova.</t>
  </si>
  <si>
    <t xml:space="preserve">Podlogu pripremiti prema DIN 18365 VOB dio C. </t>
  </si>
  <si>
    <t>Protupožarnost podnih obloga mora biti dokumentirana važećim HRN DIN 4102.B1 atestom.</t>
  </si>
  <si>
    <t>U jediničnoj cijeni iskazati sve pripadajuće troškove opisane troškovnikom uključivo korištenje svih pratećih materijala i uređaja kao i pripadajući otpad.</t>
  </si>
  <si>
    <t>Svi materijali za izravnavanje podloge moraju imati dovoljnu nosivost za opterećenja koja se predviđaju u dotičnim prostorima.</t>
  </si>
  <si>
    <t>Sva ljepila koja se koriste moraju biti disperziona, sa malom emisijom štetnih tvari u okolinu.</t>
  </si>
  <si>
    <t>Jedinična cijena treba sadržavati:</t>
  </si>
  <si>
    <t>- sav materijal, glavni i vezni,</t>
  </si>
  <si>
    <t>- sav rad osnovni i pomoćni,</t>
  </si>
  <si>
    <t>- uzimanje mjera za izvođenje i obračun,</t>
  </si>
  <si>
    <t>- pripremno-završne radnje i organizaciju gradilišta,</t>
  </si>
  <si>
    <t>- sve transporte,</t>
  </si>
  <si>
    <t>- čišćenje podloge od manjih nečistoća, te izravnanje manjih neravnina,</t>
  </si>
  <si>
    <t>- čišćenje prostora nakon izvedbe radova,</t>
  </si>
  <si>
    <t>- HTZ mjere i druge mjere prema propisima,</t>
  </si>
  <si>
    <t>- troškove atesta.</t>
  </si>
  <si>
    <t>VANJSKA PVC STOLARIJA</t>
  </si>
  <si>
    <t>Izrada, doprema i ugradnja vanjske PVC stolarije.  U stavci je uključena pomoćna skela za montažu.  U svemu prema pripadajućoj shemi.</t>
  </si>
  <si>
    <t>- POZ. 1, dim.190x205 cm</t>
  </si>
  <si>
    <t>- POZ. 2, dim. 126x225 cm</t>
  </si>
  <si>
    <t xml:space="preserve">KERAMIKA NA ZIDOVIMA </t>
  </si>
  <si>
    <t>- zid</t>
  </si>
  <si>
    <t xml:space="preserve">KERAMIKA NA PODOVIMA </t>
  </si>
  <si>
    <t xml:space="preserve">Dobava i polaganje zidnih keramičkih pločica, 1. klase, debljina 7-8 mm, dimenzije 20/40-50 cm,  ljepljenjem visokofleksibilnim ljepilom, na novoizvedenu žbuku. Fuge širine 3 mm, Boja pločice iz standarnde RAL karte prozvođača. Pločice se postavljaju u punoj visini, do stropa. NAPOMENA: Obloga zidova izvoditi će se kao mozaik, od više tonova i uzoraka pločica. </t>
  </si>
  <si>
    <t>DOM ZA ODRASLE OSOBE LOBOR-GRAD</t>
  </si>
  <si>
    <t>MARKUŠBRIJEG 131, LOBOR</t>
  </si>
  <si>
    <t>DOM ZA ODRASLE OSOBE LOBOR-GRAD, STARI BOLNIČKI ODJEL</t>
  </si>
  <si>
    <t>k.č.br. 1514/11, k.o. 336149, PURGA</t>
  </si>
  <si>
    <t>SANACIJA PODOVA</t>
  </si>
  <si>
    <t>OIB: 45761692556</t>
  </si>
  <si>
    <t>zalijevanje većih pukotina (5-10 mm), dubine do 12 cm, brzovezujućom epokisdnom masom,  s posipanjem mjesta nanošenja suhim kvarcnim pijeskom.</t>
  </si>
  <si>
    <t>NAPOMENA: Količina je pretpostavljena. Obračun po stvarnom stanju.</t>
  </si>
  <si>
    <r>
      <t xml:space="preserve">Profili:  </t>
    </r>
    <r>
      <rPr>
        <sz val="12"/>
        <rFont val="Calibri"/>
        <family val="2"/>
        <charset val="238"/>
      </rPr>
      <t xml:space="preserve">Za izradu vanjskih prozora, stijena i vrata moraju se upotrebljavati profili od PVC-a s prekinutim toplinskim mostom sa maksimalnim dopuštenim koeficijentom prolaska topline: </t>
    </r>
    <r>
      <rPr>
        <b/>
        <sz val="12"/>
        <rFont val="Calibri"/>
        <family val="2"/>
        <charset val="238"/>
      </rPr>
      <t>Uf ≤ 1,3 W/M²k.</t>
    </r>
  </si>
  <si>
    <t xml:space="preserve">ŽBUKANJE UNUTRAŠNJIH ZIDOVA </t>
  </si>
  <si>
    <t>Razbijanje i vađenje oštećenog cementnog estriha nakon skidanja PVC obloge i detaljnog pregleda od strane nadzornog inženjera. Predviđa se uklanjanje cementnog estriha sa cca 20% podne površine. Cemetni estrih debljine cca 5 cm.</t>
  </si>
  <si>
    <t>Dobava i polaganje podnih protukliznih keramičkih pločica 1. klase, klase protukliznosti R10, debljina 8-10 mm, dimenzije 33/33, 20/50 cm,  ljepljenje visokofleksibilnim ljepilom minimalne klase fleksibilnosti S1, na novoizvedeni cementni estrih.  Fuge širine 2-3 mm, boja po izboru projektanata. Boja pločice iz standarnde RAL karte prozvođača.</t>
  </si>
  <si>
    <t>PODNE LAJSNE</t>
  </si>
  <si>
    <t>m´</t>
  </si>
  <si>
    <t>FASADERSKI I LIČILAČKI RADOVI</t>
  </si>
  <si>
    <t>IZVEDBA ZAVRŠNOG DEKORATIVNOG SLOJA PROČELJA</t>
  </si>
  <si>
    <t xml:space="preserve">Dobava i ugradnja materijala za izvedbu završnog dekorativnog sloja od tankoslojne silikatne žbuke debljine 1.5mm s dodatkom fungicida na prethodno impregniranu podlogu, prema odabranom proizvođaču i tipu završnog sloja. Izbor završne boje po odabiru projektanta, iz standardne RAL karte proizvođača. </t>
  </si>
  <si>
    <t>IZVEDBA UNUTRAŠNJEG PREMAZA ŠPALETA</t>
  </si>
  <si>
    <t>Dobava materijala,impregniranje podloge te 2x gletanje i 2x ličenje disperzivnom bojom u tonu po izboru korisnika. NAPOMENA: Odnosi se na ličenje špaleta nakon ugradnje nove stolarije.</t>
  </si>
  <si>
    <t>IZVEDBA UNUTRAŠNJEG PREMAZA ZIDOVA</t>
  </si>
  <si>
    <r>
      <t>m</t>
    </r>
    <r>
      <rPr>
        <vertAlign val="superscript"/>
        <sz val="12"/>
        <rFont val="Calibri"/>
        <family val="2"/>
        <charset val="238"/>
      </rPr>
      <t>2</t>
    </r>
  </si>
  <si>
    <t xml:space="preserve">Dobava i postava aluminijskih L lajsni na završecima cementnog estriha (spoj sa novom stolarijom). U stavci je uključeno kitanje spojeva trajnoelastičnim kitovima u boji lajsne. L lasjne 5/5 cm. </t>
  </si>
  <si>
    <t>- špalete širine 10-20 cm</t>
  </si>
  <si>
    <t xml:space="preserve">Dobava materijala,impregniranje podloge te 2x gletanje i 2x ličenje disperzivnom bojom u tonu po izboru korisnika. NAPOMENA: Odnosi se na prostorije u kojima je obijena dotrajala žbuka. </t>
  </si>
  <si>
    <t>UKUPNO - A.7. - FASADERSKI I LIČILAČKI RADOVI  (kn) :</t>
  </si>
  <si>
    <t xml:space="preserve"> </t>
  </si>
  <si>
    <r>
      <t>Nakon niveliranja podloge izvodi se temeljni epoksidni premaz u količini od 0,3 - 0,5 kg/m</t>
    </r>
    <r>
      <rPr>
        <vertAlign val="superscript"/>
        <sz val="12"/>
        <rFont val="Calibri"/>
        <family val="2"/>
        <charset val="238"/>
      </rPr>
      <t>2</t>
    </r>
    <r>
      <rPr>
        <sz val="12"/>
        <rFont val="Calibri"/>
        <family val="2"/>
        <charset val="238"/>
      </rPr>
      <t>.</t>
    </r>
  </si>
  <si>
    <t>Kao završni sloj se polaže zaštitni transparentni lak u količini od 0,15 kg/m².</t>
  </si>
  <si>
    <r>
      <t>Obračun po m</t>
    </r>
    <r>
      <rPr>
        <vertAlign val="superscript"/>
        <sz val="12"/>
        <rFont val="Calibri"/>
        <family val="2"/>
        <charset val="238"/>
      </rPr>
      <t>2</t>
    </r>
    <r>
      <rPr>
        <sz val="12"/>
        <rFont val="Calibri"/>
        <family val="2"/>
        <charset val="238"/>
      </rPr>
      <t xml:space="preserve"> gotove površine,  i m' izvedenog sokla.</t>
    </r>
  </si>
  <si>
    <t>SVEUKUPNO S PDV-om:</t>
  </si>
  <si>
    <t>PDV 25%:</t>
  </si>
  <si>
    <t xml:space="preserve">U jedinične cijene stavki obavezno uključiti sve nabave, transporte i ugradnje materijala, sav potreban rad, pomoćne i prethodne radnje, kao što je gletanje; osnovni i pomoćni materijal, pomoćnu skelu (rad na visini) i sl.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</si>
</sst>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General\."/>
    <numFmt numFmtId="165" formatCode="_-* #,##0.00_-;\-* #,##0.00_-;_-* &quot;-&quot;??_-;_-@_-"/>
  </numFmts>
  <fonts count="2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MS Sans Serif"/>
      <family val="2"/>
      <charset val="238"/>
    </font>
    <font>
      <b/>
      <sz val="12"/>
      <name val="Calibri"/>
      <family val="2"/>
      <charset val="238"/>
    </font>
    <font>
      <sz val="12"/>
      <name val="Calibri"/>
      <family val="2"/>
      <charset val="238"/>
    </font>
    <font>
      <sz val="12"/>
      <name val="Arial"/>
      <family val="2"/>
      <charset val="238"/>
    </font>
    <font>
      <sz val="14"/>
      <name val="Arial"/>
      <family val="2"/>
      <charset val="238"/>
    </font>
    <font>
      <b/>
      <sz val="11"/>
      <name val="Arial"/>
      <family val="2"/>
      <charset val="238"/>
    </font>
    <font>
      <sz val="11"/>
      <name val="Arial"/>
      <family val="2"/>
      <charset val="238"/>
    </font>
    <font>
      <b/>
      <u/>
      <sz val="12"/>
      <name val="Calibri"/>
      <family val="2"/>
      <charset val="238"/>
    </font>
    <font>
      <sz val="14"/>
      <name val="Calibri"/>
      <family val="2"/>
      <charset val="238"/>
    </font>
    <font>
      <b/>
      <sz val="14"/>
      <name val="Calibri"/>
      <family val="2"/>
      <charset val="238"/>
    </font>
    <font>
      <sz val="18"/>
      <name val="Calibri"/>
      <family val="2"/>
      <charset val="238"/>
    </font>
    <font>
      <b/>
      <sz val="18"/>
      <name val="Calibri"/>
      <family val="2"/>
      <charset val="238"/>
    </font>
    <font>
      <sz val="11"/>
      <color theme="1"/>
      <name val="Calibri"/>
      <family val="2"/>
      <charset val="238"/>
      <scheme val="minor"/>
    </font>
    <font>
      <sz val="12"/>
      <color rgb="FFFF0000"/>
      <name val="Calibri"/>
      <family val="2"/>
      <charset val="238"/>
    </font>
    <font>
      <sz val="11"/>
      <name val="Arial"/>
      <family val="1"/>
    </font>
    <font>
      <b/>
      <sz val="12"/>
      <color rgb="FFFF0000"/>
      <name val="Calibri"/>
      <family val="2"/>
      <charset val="238"/>
    </font>
    <font>
      <sz val="10"/>
      <name val="Arial"/>
      <family val="2"/>
    </font>
    <font>
      <sz val="10"/>
      <name val="Verdana"/>
      <family val="2"/>
      <charset val="238"/>
    </font>
    <font>
      <sz val="10"/>
      <name val="Helv"/>
      <charset val="238"/>
    </font>
    <font>
      <b/>
      <sz val="12"/>
      <name val="Calibri"/>
      <family val="2"/>
      <charset val="238"/>
      <scheme val="minor"/>
    </font>
    <font>
      <sz val="10"/>
      <name val="Calibri"/>
      <family val="2"/>
      <charset val="238"/>
    </font>
    <font>
      <b/>
      <sz val="14"/>
      <color rgb="FFFF0000"/>
      <name val="Calibri"/>
      <family val="2"/>
      <charset val="238"/>
    </font>
    <font>
      <sz val="14"/>
      <color rgb="FFFF0000"/>
      <name val="Calibri"/>
      <family val="2"/>
      <charset val="238"/>
    </font>
    <font>
      <vertAlign val="superscript"/>
      <sz val="12"/>
      <name val="Calibri"/>
      <family val="2"/>
      <charset val="238"/>
    </font>
  </fonts>
  <fills count="3">
    <fill>
      <patternFill patternType="none"/>
    </fill>
    <fill>
      <patternFill patternType="gray125"/>
    </fill>
    <fill>
      <patternFill patternType="solid">
        <fgColor indexed="5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40" fontId="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2" fillId="0" borderId="0"/>
    <xf numFmtId="0" fontId="18" fillId="0" borderId="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0" fontId="2" fillId="0" borderId="0" applyBorder="0">
      <alignment horizontal="left" wrapText="1" indent="1"/>
      <protection locked="0"/>
    </xf>
    <xf numFmtId="0" fontId="2" fillId="0" borderId="0"/>
    <xf numFmtId="0" fontId="20" fillId="0" borderId="0"/>
    <xf numFmtId="165" fontId="2" fillId="0" borderId="0" applyFont="0" applyFill="0" applyBorder="0" applyAlignment="0" applyProtection="0"/>
    <xf numFmtId="0" fontId="21" fillId="0" borderId="0"/>
    <xf numFmtId="0" fontId="22" fillId="0" borderId="0"/>
    <xf numFmtId="44" fontId="20" fillId="0" borderId="0" applyFont="0" applyFill="0" applyBorder="0" applyAlignment="0" applyProtection="0"/>
    <xf numFmtId="165" fontId="20" fillId="0" borderId="0" applyFont="0" applyFill="0" applyBorder="0" applyAlignment="0" applyProtection="0"/>
  </cellStyleXfs>
  <cellXfs count="182">
    <xf numFmtId="0" fontId="0" fillId="0" borderId="0" xfId="0"/>
    <xf numFmtId="0" fontId="6" fillId="0" borderId="0" xfId="0" applyFont="1" applyProtection="1"/>
    <xf numFmtId="0" fontId="6" fillId="0" borderId="0" xfId="0" applyFont="1" applyAlignment="1" applyProtection="1">
      <alignment horizontal="center" vertical="center"/>
    </xf>
    <xf numFmtId="0" fontId="6" fillId="0" borderId="0" xfId="0" applyFont="1" applyAlignment="1" applyProtection="1">
      <alignment vertical="top"/>
    </xf>
    <xf numFmtId="0" fontId="5" fillId="0" borderId="0" xfId="0" applyFont="1" applyProtection="1"/>
    <xf numFmtId="0" fontId="6" fillId="0" borderId="0" xfId="0" applyFont="1" applyFill="1" applyProtection="1"/>
    <xf numFmtId="0" fontId="6" fillId="0" borderId="0" xfId="30" applyFont="1" applyProtection="1"/>
    <xf numFmtId="0" fontId="6" fillId="0" borderId="0" xfId="30" applyFont="1" applyAlignment="1" applyProtection="1">
      <alignment vertical="top"/>
    </xf>
    <xf numFmtId="4" fontId="6" fillId="0" borderId="0" xfId="30" applyNumberFormat="1" applyFont="1" applyAlignment="1" applyProtection="1">
      <alignment horizontal="right"/>
    </xf>
    <xf numFmtId="0" fontId="5" fillId="0" borderId="0" xfId="30" applyFont="1" applyAlignment="1" applyProtection="1">
      <alignment vertical="top"/>
    </xf>
    <xf numFmtId="0" fontId="5" fillId="0" borderId="0" xfId="0" applyNumberFormat="1" applyFont="1" applyFill="1" applyAlignment="1" applyProtection="1">
      <alignment horizontal="justify" vertical="top" wrapText="1"/>
    </xf>
    <xf numFmtId="0" fontId="6" fillId="0" borderId="0" xfId="0" applyNumberFormat="1" applyFont="1" applyAlignment="1" applyProtection="1">
      <alignment horizontal="justify" vertical="top" wrapText="1"/>
    </xf>
    <xf numFmtId="0" fontId="5" fillId="0" borderId="0" xfId="0" applyNumberFormat="1" applyFont="1" applyAlignment="1" applyProtection="1">
      <alignment horizontal="justify" vertical="top" wrapText="1"/>
    </xf>
    <xf numFmtId="0" fontId="5" fillId="2" borderId="0" xfId="0" applyNumberFormat="1" applyFont="1" applyFill="1" applyAlignment="1" applyProtection="1">
      <alignment horizontal="justify" vertical="top" wrapText="1"/>
    </xf>
    <xf numFmtId="0" fontId="6" fillId="0" borderId="0" xfId="0" quotePrefix="1" applyNumberFormat="1" applyFont="1" applyFill="1" applyAlignment="1" applyProtection="1">
      <alignment horizontal="justify" vertical="top" wrapText="1"/>
    </xf>
    <xf numFmtId="0" fontId="5" fillId="0" borderId="0" xfId="0" quotePrefix="1" applyNumberFormat="1" applyFont="1" applyAlignment="1" applyProtection="1">
      <alignment horizontal="justify" vertical="top" wrapText="1"/>
    </xf>
    <xf numFmtId="0" fontId="11" fillId="0" borderId="0" xfId="0" applyNumberFormat="1" applyFont="1" applyAlignment="1" applyProtection="1">
      <alignment horizontal="justify" vertical="top" wrapText="1"/>
    </xf>
    <xf numFmtId="0" fontId="5" fillId="2" borderId="0" xfId="0" applyNumberFormat="1" applyFont="1" applyFill="1" applyAlignment="1" applyProtection="1">
      <alignment horizontal="left" vertical="top"/>
    </xf>
    <xf numFmtId="4" fontId="5" fillId="0" borderId="2" xfId="0" applyNumberFormat="1" applyFont="1" applyBorder="1" applyAlignment="1" applyProtection="1">
      <alignment horizontal="center" vertical="center" wrapText="1" shrinkToFit="1"/>
    </xf>
    <xf numFmtId="0" fontId="14" fillId="0" borderId="0" xfId="0" applyFont="1" applyAlignment="1" applyProtection="1">
      <alignment horizontal="center" vertical="top"/>
    </xf>
    <xf numFmtId="0" fontId="14" fillId="0" borderId="0" xfId="0" applyFont="1" applyAlignment="1" applyProtection="1">
      <alignment horizontal="left" vertical="top"/>
    </xf>
    <xf numFmtId="0" fontId="14" fillId="0" borderId="0" xfId="0" applyFont="1" applyAlignment="1" applyProtection="1">
      <alignment horizontal="right" vertical="top"/>
    </xf>
    <xf numFmtId="0" fontId="15" fillId="0" borderId="0" xfId="0" applyFont="1" applyAlignment="1" applyProtection="1">
      <alignment horizontal="left" vertical="top"/>
    </xf>
    <xf numFmtId="0" fontId="15" fillId="0" borderId="0" xfId="0" applyFont="1" applyAlignment="1" applyProtection="1">
      <alignment horizontal="left" vertical="top" wrapText="1"/>
    </xf>
    <xf numFmtId="43" fontId="5" fillId="0" borderId="2" xfId="3" applyNumberFormat="1" applyFont="1" applyBorder="1" applyAlignment="1" applyProtection="1">
      <alignment horizontal="center" vertical="center" wrapText="1" shrinkToFit="1"/>
    </xf>
    <xf numFmtId="164" fontId="5" fillId="0" borderId="0" xfId="0" applyNumberFormat="1" applyFont="1" applyAlignment="1" applyProtection="1">
      <alignment horizontal="right" vertical="top"/>
    </xf>
    <xf numFmtId="164" fontId="5" fillId="2" borderId="0" xfId="0" applyNumberFormat="1" applyFont="1" applyFill="1" applyAlignment="1" applyProtection="1">
      <alignment horizontal="right" vertical="top"/>
    </xf>
    <xf numFmtId="164" fontId="5" fillId="0" borderId="0" xfId="0" applyNumberFormat="1" applyFont="1" applyFill="1" applyAlignment="1" applyProtection="1">
      <alignment horizontal="right" vertical="top"/>
    </xf>
    <xf numFmtId="0" fontId="5" fillId="0" borderId="2" xfId="0" applyNumberFormat="1" applyFont="1" applyBorder="1" applyAlignment="1" applyProtection="1">
      <alignment horizontal="center" vertical="center" wrapText="1" shrinkToFit="1"/>
    </xf>
    <xf numFmtId="4" fontId="5" fillId="0" borderId="2" xfId="3" applyNumberFormat="1" applyFont="1" applyBorder="1" applyAlignment="1" applyProtection="1">
      <alignment horizontal="center" vertical="center" wrapText="1" shrinkToFit="1"/>
    </xf>
    <xf numFmtId="164" fontId="5" fillId="0" borderId="2" xfId="0" applyNumberFormat="1" applyFont="1" applyBorder="1" applyAlignment="1" applyProtection="1">
      <alignment horizontal="center" vertical="center"/>
    </xf>
    <xf numFmtId="0" fontId="6" fillId="0" borderId="0" xfId="0" applyNumberFormat="1" applyFont="1" applyFill="1" applyAlignment="1" applyProtection="1">
      <alignment horizontal="justify" vertical="top" wrapText="1"/>
    </xf>
    <xf numFmtId="43" fontId="6" fillId="0" borderId="1" xfId="0" applyNumberFormat="1" applyFont="1" applyBorder="1" applyAlignment="1" applyProtection="1">
      <alignment horizontal="center" vertical="center" shrinkToFit="1"/>
    </xf>
    <xf numFmtId="43" fontId="5" fillId="0" borderId="0" xfId="3" applyNumberFormat="1" applyFont="1" applyAlignment="1" applyProtection="1">
      <alignment horizontal="center" vertical="center" shrinkToFit="1"/>
    </xf>
    <xf numFmtId="43" fontId="6" fillId="2" borderId="0" xfId="3" applyNumberFormat="1" applyFont="1" applyFill="1" applyAlignment="1" applyProtection="1">
      <alignment horizontal="center" vertical="center" shrinkToFit="1"/>
    </xf>
    <xf numFmtId="43" fontId="6" fillId="0" borderId="0" xfId="3" applyNumberFormat="1" applyFont="1" applyFill="1" applyAlignment="1" applyProtection="1">
      <alignment horizontal="center" vertical="center" shrinkToFit="1"/>
    </xf>
    <xf numFmtId="43" fontId="5" fillId="2" borderId="0" xfId="0" applyNumberFormat="1" applyFont="1" applyFill="1" applyAlignment="1" applyProtection="1">
      <alignment horizontal="center" vertical="center" shrinkToFit="1"/>
    </xf>
    <xf numFmtId="43" fontId="5" fillId="0" borderId="0" xfId="0" applyNumberFormat="1" applyFont="1" applyFill="1" applyAlignment="1" applyProtection="1">
      <alignment horizontal="center" vertical="center" shrinkToFit="1"/>
    </xf>
    <xf numFmtId="43" fontId="5" fillId="0" borderId="0" xfId="0" applyNumberFormat="1" applyFont="1" applyAlignment="1" applyProtection="1">
      <alignment horizontal="center" vertical="center" shrinkToFit="1"/>
    </xf>
    <xf numFmtId="43" fontId="6" fillId="0" borderId="0" xfId="0" applyNumberFormat="1" applyFont="1" applyAlignment="1" applyProtection="1">
      <alignment horizontal="center" vertical="center" shrinkToFit="1"/>
    </xf>
    <xf numFmtId="43" fontId="6" fillId="0" borderId="0" xfId="0" applyNumberFormat="1" applyFont="1" applyFill="1" applyAlignment="1" applyProtection="1">
      <alignment horizontal="center" vertical="center" shrinkToFit="1"/>
    </xf>
    <xf numFmtId="43" fontId="6" fillId="0" borderId="0" xfId="0" applyNumberFormat="1" applyFont="1" applyFill="1" applyBorder="1" applyAlignment="1" applyProtection="1">
      <alignment horizontal="center" vertical="center" shrinkToFit="1"/>
    </xf>
    <xf numFmtId="43" fontId="11" fillId="2" borderId="0" xfId="0" applyNumberFormat="1" applyFont="1" applyFill="1" applyAlignment="1" applyProtection="1">
      <alignment horizontal="center" vertical="center" shrinkToFit="1"/>
    </xf>
    <xf numFmtId="43" fontId="11" fillId="0" borderId="0" xfId="0" applyNumberFormat="1" applyFont="1" applyAlignment="1" applyProtection="1">
      <alignment horizontal="center" vertical="center" shrinkToFit="1"/>
    </xf>
    <xf numFmtId="0" fontId="6" fillId="0" borderId="1" xfId="0" applyNumberFormat="1" applyFont="1" applyBorder="1" applyAlignment="1" applyProtection="1">
      <alignment horizontal="center" vertical="center" shrinkToFit="1"/>
    </xf>
    <xf numFmtId="4" fontId="6" fillId="0" borderId="1" xfId="0" applyNumberFormat="1" applyFont="1" applyBorder="1" applyAlignment="1" applyProtection="1">
      <alignment horizontal="center" vertical="center" shrinkToFit="1"/>
    </xf>
    <xf numFmtId="0" fontId="5" fillId="0" borderId="0" xfId="0" applyNumberFormat="1" applyFont="1" applyAlignment="1" applyProtection="1">
      <alignment horizontal="center" vertical="center" shrinkToFit="1"/>
    </xf>
    <xf numFmtId="4" fontId="5" fillId="0" borderId="0" xfId="0" applyNumberFormat="1" applyFont="1" applyAlignment="1" applyProtection="1">
      <alignment horizontal="center" vertical="center" shrinkToFit="1"/>
    </xf>
    <xf numFmtId="0" fontId="5" fillId="2" borderId="0" xfId="0" applyNumberFormat="1" applyFont="1" applyFill="1" applyAlignment="1" applyProtection="1">
      <alignment horizontal="center" vertical="center" shrinkToFit="1"/>
    </xf>
    <xf numFmtId="4" fontId="5" fillId="2" borderId="0" xfId="0" applyNumberFormat="1" applyFont="1" applyFill="1" applyAlignment="1" applyProtection="1">
      <alignment horizontal="center" vertical="center" shrinkToFit="1"/>
    </xf>
    <xf numFmtId="0" fontId="5" fillId="0" borderId="0" xfId="0" applyNumberFormat="1" applyFont="1" applyFill="1" applyAlignment="1" applyProtection="1">
      <alignment horizontal="center" vertical="center" shrinkToFit="1"/>
    </xf>
    <xf numFmtId="4" fontId="5" fillId="0" borderId="0" xfId="0" applyNumberFormat="1" applyFont="1" applyFill="1" applyAlignment="1" applyProtection="1">
      <alignment horizontal="center" vertical="center" shrinkToFit="1"/>
    </xf>
    <xf numFmtId="0" fontId="6" fillId="0" borderId="0" xfId="0" applyNumberFormat="1" applyFont="1" applyAlignment="1" applyProtection="1">
      <alignment horizontal="center" vertical="center" shrinkToFit="1"/>
    </xf>
    <xf numFmtId="4" fontId="6" fillId="0" borderId="0" xfId="0" applyNumberFormat="1" applyFont="1" applyAlignment="1" applyProtection="1">
      <alignment horizontal="center" vertical="center" shrinkToFit="1"/>
    </xf>
    <xf numFmtId="0" fontId="6" fillId="2" borderId="0" xfId="0" applyNumberFormat="1" applyFont="1" applyFill="1" applyAlignment="1" applyProtection="1">
      <alignment horizontal="center" vertical="center" shrinkToFit="1"/>
    </xf>
    <xf numFmtId="4" fontId="6" fillId="2" borderId="0" xfId="0" applyNumberFormat="1" applyFont="1" applyFill="1" applyAlignment="1" applyProtection="1">
      <alignment horizontal="center" vertical="center" shrinkToFit="1"/>
    </xf>
    <xf numFmtId="4" fontId="6" fillId="0" borderId="0" xfId="0" applyNumberFormat="1" applyFont="1" applyFill="1" applyAlignment="1" applyProtection="1">
      <alignment horizontal="center" vertical="center" shrinkToFit="1"/>
    </xf>
    <xf numFmtId="0" fontId="6" fillId="0" borderId="0" xfId="0" applyNumberFormat="1" applyFont="1" applyFill="1" applyAlignment="1" applyProtection="1">
      <alignment horizontal="center" vertical="center" shrinkToFit="1"/>
    </xf>
    <xf numFmtId="4" fontId="6" fillId="0" borderId="0" xfId="0" applyNumberFormat="1" applyFont="1" applyAlignment="1" applyProtection="1">
      <alignment horizontal="center" vertical="center" shrinkToFit="1"/>
      <protection locked="0"/>
    </xf>
    <xf numFmtId="4" fontId="5" fillId="0" borderId="0" xfId="0" applyNumberFormat="1" applyFont="1" applyAlignment="1" applyProtection="1">
      <alignment horizontal="center" vertical="center" shrinkToFit="1"/>
      <protection locked="0"/>
    </xf>
    <xf numFmtId="4" fontId="6" fillId="0" borderId="0" xfId="0" applyNumberFormat="1" applyFont="1" applyFill="1" applyAlignment="1" applyProtection="1">
      <alignment horizontal="center" vertical="center" shrinkToFit="1"/>
      <protection locked="0"/>
    </xf>
    <xf numFmtId="4" fontId="6" fillId="2" borderId="0" xfId="0" applyNumberFormat="1" applyFont="1" applyFill="1" applyAlignment="1" applyProtection="1">
      <alignment horizontal="center" vertical="center" shrinkToFit="1"/>
      <protection locked="0"/>
    </xf>
    <xf numFmtId="4" fontId="5" fillId="2" borderId="0" xfId="0" applyNumberFormat="1" applyFont="1" applyFill="1" applyAlignment="1" applyProtection="1">
      <alignment horizontal="center" vertical="center" shrinkToFit="1"/>
      <protection locked="0"/>
    </xf>
    <xf numFmtId="0" fontId="11" fillId="2" borderId="0" xfId="0" applyNumberFormat="1" applyFont="1" applyFill="1" applyAlignment="1" applyProtection="1">
      <alignment horizontal="center" vertical="center" shrinkToFit="1"/>
    </xf>
    <xf numFmtId="4" fontId="11" fillId="2" borderId="0" xfId="0" applyNumberFormat="1" applyFont="1" applyFill="1" applyAlignment="1" applyProtection="1">
      <alignment horizontal="center" vertical="center" shrinkToFit="1"/>
    </xf>
    <xf numFmtId="0" fontId="11" fillId="0" borderId="0" xfId="0" applyNumberFormat="1" applyFont="1" applyAlignment="1" applyProtection="1">
      <alignment horizontal="center" vertical="center" shrinkToFit="1"/>
    </xf>
    <xf numFmtId="4" fontId="11" fillId="0" borderId="0" xfId="0" applyNumberFormat="1" applyFont="1" applyAlignment="1" applyProtection="1">
      <alignment horizontal="center" vertical="center" shrinkToFit="1"/>
    </xf>
    <xf numFmtId="164" fontId="6" fillId="0" borderId="0" xfId="0" applyNumberFormat="1" applyFont="1" applyAlignment="1" applyProtection="1">
      <alignment horizontal="left" vertical="top"/>
    </xf>
    <xf numFmtId="164" fontId="11" fillId="2" borderId="0" xfId="0" applyNumberFormat="1" applyFont="1" applyFill="1" applyAlignment="1" applyProtection="1">
      <alignment horizontal="right" vertical="top"/>
    </xf>
    <xf numFmtId="164" fontId="6" fillId="0" borderId="0" xfId="0" applyNumberFormat="1" applyFont="1" applyAlignment="1" applyProtection="1">
      <alignment horizontal="center" vertical="center" shrinkToFit="1"/>
    </xf>
    <xf numFmtId="164" fontId="6" fillId="0" borderId="0" xfId="0" applyNumberFormat="1" applyFont="1" applyAlignment="1" applyProtection="1">
      <alignment horizontal="center" vertical="center" shrinkToFit="1"/>
      <protection locked="0"/>
    </xf>
    <xf numFmtId="4" fontId="6" fillId="0" borderId="1" xfId="0" applyNumberFormat="1" applyFont="1" applyBorder="1" applyAlignment="1" applyProtection="1">
      <alignment horizontal="center" vertical="center" shrinkToFit="1"/>
      <protection locked="0"/>
    </xf>
    <xf numFmtId="4" fontId="5" fillId="0" borderId="0" xfId="3" applyNumberFormat="1" applyFont="1" applyAlignment="1" applyProtection="1">
      <alignment horizontal="center" vertical="center" shrinkToFit="1"/>
      <protection locked="0"/>
    </xf>
    <xf numFmtId="4" fontId="6" fillId="2" borderId="0" xfId="3" applyNumberFormat="1" applyFont="1" applyFill="1" applyAlignment="1" applyProtection="1">
      <alignment horizontal="center" vertical="center" shrinkToFit="1"/>
      <protection locked="0"/>
    </xf>
    <xf numFmtId="4" fontId="6" fillId="0" borderId="0" xfId="3" applyNumberFormat="1" applyFont="1" applyFill="1" applyAlignment="1" applyProtection="1">
      <alignment horizontal="center" vertical="center" shrinkToFit="1"/>
      <protection locked="0"/>
    </xf>
    <xf numFmtId="4" fontId="5" fillId="0" borderId="0" xfId="0" applyNumberFormat="1" applyFont="1" applyFill="1" applyAlignment="1" applyProtection="1">
      <alignment horizontal="center" vertical="center" shrinkToFit="1"/>
      <protection locked="0"/>
    </xf>
    <xf numFmtId="4" fontId="11" fillId="2" borderId="0" xfId="0" applyNumberFormat="1" applyFont="1" applyFill="1" applyAlignment="1" applyProtection="1">
      <alignment horizontal="center" vertical="center" shrinkToFit="1"/>
      <protection locked="0"/>
    </xf>
    <xf numFmtId="4" fontId="11" fillId="0" borderId="0" xfId="0" applyNumberFormat="1" applyFont="1" applyAlignment="1" applyProtection="1">
      <alignment horizontal="center" vertical="center" shrinkToFit="1"/>
      <protection locked="0"/>
    </xf>
    <xf numFmtId="0" fontId="5" fillId="0" borderId="0" xfId="30" applyNumberFormat="1" applyFont="1" applyAlignment="1" applyProtection="1">
      <alignment horizontal="justify" vertical="top" wrapText="1"/>
    </xf>
    <xf numFmtId="0" fontId="6" fillId="0" borderId="0" xfId="30" applyNumberFormat="1" applyFont="1" applyAlignment="1" applyProtection="1">
      <alignment horizontal="justify" vertical="top" wrapText="1"/>
    </xf>
    <xf numFmtId="0" fontId="6" fillId="0" borderId="0" xfId="30" quotePrefix="1" applyNumberFormat="1" applyFont="1" applyAlignment="1" applyProtection="1">
      <alignment horizontal="left" vertical="top" wrapText="1" indent="1"/>
    </xf>
    <xf numFmtId="0" fontId="5" fillId="0" borderId="0" xfId="30" applyNumberFormat="1" applyFont="1" applyAlignment="1" applyProtection="1">
      <alignment horizontal="center" vertical="top" wrapText="1"/>
    </xf>
    <xf numFmtId="0" fontId="5" fillId="0" borderId="2" xfId="0" applyNumberFormat="1" applyFont="1" applyBorder="1" applyAlignment="1" applyProtection="1">
      <alignment horizontal="center" vertical="center"/>
    </xf>
    <xf numFmtId="0" fontId="6" fillId="0" borderId="0" xfId="0" quotePrefix="1" applyNumberFormat="1" applyFont="1" applyAlignment="1" applyProtection="1">
      <alignment horizontal="left" vertical="top" wrapText="1" indent="1"/>
    </xf>
    <xf numFmtId="0" fontId="5" fillId="0" borderId="0" xfId="0" quotePrefix="1" applyNumberFormat="1" applyFont="1" applyAlignment="1" applyProtection="1">
      <alignment horizontal="left" vertical="top" wrapText="1" indent="1"/>
    </xf>
    <xf numFmtId="0" fontId="6" fillId="0" borderId="0" xfId="0" applyNumberFormat="1" applyFont="1" applyAlignment="1" applyProtection="1">
      <alignment horizontal="left" vertical="top" wrapText="1" indent="1"/>
    </xf>
    <xf numFmtId="0" fontId="13" fillId="0" borderId="0" xfId="0" applyNumberFormat="1" applyFont="1" applyProtection="1"/>
    <xf numFmtId="0" fontId="15" fillId="0" borderId="0" xfId="0" applyNumberFormat="1" applyFont="1" applyProtection="1"/>
    <xf numFmtId="0" fontId="14" fillId="0" borderId="0" xfId="0" applyNumberFormat="1" applyFont="1" applyAlignment="1" applyProtection="1">
      <alignment horizontal="right" vertical="top"/>
    </xf>
    <xf numFmtId="0" fontId="14" fillId="0" borderId="0" xfId="0" applyNumberFormat="1" applyFont="1" applyAlignment="1" applyProtection="1">
      <alignment horizontal="left" vertical="top"/>
    </xf>
    <xf numFmtId="0" fontId="0" fillId="0" borderId="0" xfId="0" applyNumberFormat="1" applyProtection="1"/>
    <xf numFmtId="0" fontId="12" fillId="0" borderId="0" xfId="0" applyNumberFormat="1" applyFont="1" applyProtection="1"/>
    <xf numFmtId="0" fontId="13" fillId="0" borderId="0" xfId="0" applyNumberFormat="1" applyFont="1" applyAlignment="1" applyProtection="1">
      <alignment horizontal="left"/>
    </xf>
    <xf numFmtId="0" fontId="13" fillId="0" borderId="0" xfId="0" applyNumberFormat="1" applyFont="1" applyAlignment="1" applyProtection="1">
      <alignment horizontal="right"/>
    </xf>
    <xf numFmtId="0" fontId="12" fillId="0" borderId="0" xfId="0" applyNumberFormat="1" applyFont="1" applyAlignment="1" applyProtection="1">
      <alignment horizontal="right"/>
    </xf>
    <xf numFmtId="0" fontId="13" fillId="0" borderId="0" xfId="0" applyNumberFormat="1" applyFont="1" applyAlignment="1" applyProtection="1">
      <alignment vertical="center"/>
    </xf>
    <xf numFmtId="0" fontId="8" fillId="0" borderId="0" xfId="0" applyNumberFormat="1" applyFont="1" applyProtection="1"/>
    <xf numFmtId="0" fontId="13" fillId="0" borderId="0" xfId="0" applyNumberFormat="1" applyFont="1" applyAlignment="1" applyProtection="1">
      <alignment horizontal="center" vertical="center"/>
    </xf>
    <xf numFmtId="0" fontId="13" fillId="0" borderId="0" xfId="0" applyNumberFormat="1" applyFont="1" applyAlignment="1" applyProtection="1">
      <alignment vertical="top"/>
    </xf>
    <xf numFmtId="0" fontId="7" fillId="0" borderId="0" xfId="0" applyNumberFormat="1" applyFont="1" applyAlignment="1" applyProtection="1"/>
    <xf numFmtId="0" fontId="7" fillId="0" borderId="0" xfId="0" applyNumberFormat="1" applyFont="1" applyProtection="1"/>
    <xf numFmtId="0" fontId="5" fillId="0" borderId="0" xfId="0" quotePrefix="1" applyNumberFormat="1" applyFont="1" applyFill="1" applyAlignment="1" applyProtection="1">
      <alignment horizontal="justify" vertical="top" wrapText="1"/>
    </xf>
    <xf numFmtId="164" fontId="5" fillId="0" borderId="0" xfId="0" applyNumberFormat="1" applyFont="1" applyBorder="1" applyAlignment="1" applyProtection="1">
      <alignment horizontal="right" vertical="top"/>
    </xf>
    <xf numFmtId="0" fontId="5" fillId="0" borderId="0" xfId="0" quotePrefix="1" applyNumberFormat="1" applyFont="1" applyFill="1" applyBorder="1" applyAlignment="1" applyProtection="1">
      <alignment horizontal="justify" vertical="top" wrapText="1"/>
    </xf>
    <xf numFmtId="0" fontId="6" fillId="0" borderId="0" xfId="0" applyNumberFormat="1" applyFont="1" applyBorder="1" applyAlignment="1" applyProtection="1">
      <alignment horizontal="center" vertical="center" shrinkToFit="1"/>
    </xf>
    <xf numFmtId="4" fontId="6" fillId="0" borderId="0" xfId="0" applyNumberFormat="1" applyFont="1" applyFill="1" applyBorder="1" applyAlignment="1" applyProtection="1">
      <alignment horizontal="center" vertical="center" shrinkToFit="1"/>
    </xf>
    <xf numFmtId="4" fontId="6" fillId="0" borderId="0" xfId="0" applyNumberFormat="1" applyFont="1" applyBorder="1" applyAlignment="1" applyProtection="1">
      <alignment horizontal="center" vertical="center" shrinkToFit="1"/>
      <protection locked="0"/>
    </xf>
    <xf numFmtId="43" fontId="6" fillId="0" borderId="0" xfId="0" applyNumberFormat="1" applyFont="1" applyBorder="1" applyAlignment="1" applyProtection="1">
      <alignment horizontal="center" vertical="center" shrinkToFit="1"/>
    </xf>
    <xf numFmtId="0" fontId="6" fillId="0" borderId="0" xfId="0" applyFont="1" applyBorder="1" applyAlignment="1" applyProtection="1"/>
    <xf numFmtId="0" fontId="6" fillId="0" borderId="0" xfId="0" applyNumberFormat="1" applyFont="1" applyBorder="1" applyAlignment="1" applyProtection="1">
      <alignment horizontal="justify" vertical="top" wrapText="1"/>
    </xf>
    <xf numFmtId="4" fontId="6" fillId="0" borderId="0" xfId="0" applyNumberFormat="1" applyFont="1" applyBorder="1" applyAlignment="1" applyProtection="1">
      <alignment horizontal="center" vertical="center" shrinkToFit="1"/>
    </xf>
    <xf numFmtId="0" fontId="6" fillId="0" borderId="0" xfId="0" quotePrefix="1" applyNumberFormat="1" applyFont="1" applyBorder="1" applyAlignment="1" applyProtection="1">
      <alignment horizontal="justify" vertical="top" wrapText="1"/>
    </xf>
    <xf numFmtId="0" fontId="24" fillId="0" borderId="0" xfId="0" applyFont="1" applyProtection="1"/>
    <xf numFmtId="0" fontId="13" fillId="0" borderId="0" xfId="0" applyFont="1" applyAlignment="1" applyProtection="1">
      <alignment vertical="top"/>
    </xf>
    <xf numFmtId="0" fontId="13" fillId="0" borderId="0" xfId="0" applyFont="1" applyProtection="1"/>
    <xf numFmtId="0" fontId="12" fillId="0" borderId="0" xfId="0" applyFont="1" applyAlignment="1" applyProtection="1">
      <alignment horizontal="right" vertical="top"/>
    </xf>
    <xf numFmtId="0" fontId="12" fillId="0" borderId="0" xfId="0" applyFont="1" applyAlignment="1" applyProtection="1">
      <alignment horizontal="left" vertical="top"/>
    </xf>
    <xf numFmtId="0" fontId="12" fillId="0" borderId="0" xfId="0" applyFont="1" applyProtection="1"/>
    <xf numFmtId="0" fontId="25" fillId="0" borderId="0" xfId="0" applyFont="1" applyAlignment="1" applyProtection="1">
      <alignment vertical="top" wrapText="1"/>
    </xf>
    <xf numFmtId="0" fontId="26" fillId="0" borderId="0" xfId="0" applyFont="1" applyProtection="1"/>
    <xf numFmtId="0" fontId="13" fillId="0" borderId="0" xfId="0" applyFont="1" applyAlignment="1" applyProtection="1">
      <alignment vertical="top" wrapText="1"/>
    </xf>
    <xf numFmtId="0" fontId="13" fillId="0" borderId="0" xfId="0" applyFont="1" applyAlignment="1" applyProtection="1">
      <alignment horizontal="left" vertical="top"/>
    </xf>
    <xf numFmtId="0" fontId="12" fillId="0" borderId="0" xfId="0" applyFont="1" applyAlignment="1" applyProtection="1">
      <alignment horizontal="center" vertical="top"/>
    </xf>
    <xf numFmtId="0" fontId="14" fillId="0" borderId="0" xfId="0" applyFont="1" applyProtection="1"/>
    <xf numFmtId="0" fontId="13" fillId="0" borderId="0" xfId="0" applyFont="1" applyBorder="1" applyAlignment="1" applyProtection="1">
      <alignment horizontal="left" vertical="top"/>
    </xf>
    <xf numFmtId="0" fontId="6" fillId="0" borderId="0" xfId="0" applyNumberFormat="1" applyFont="1" applyAlignment="1" applyProtection="1">
      <alignment horizontal="left" vertical="top" wrapText="1"/>
    </xf>
    <xf numFmtId="3" fontId="6" fillId="0" borderId="0" xfId="0" applyNumberFormat="1" applyFont="1" applyFill="1" applyProtection="1"/>
    <xf numFmtId="0" fontId="6" fillId="0" borderId="0" xfId="0" quotePrefix="1" applyFont="1" applyFill="1" applyBorder="1" applyAlignment="1" applyProtection="1">
      <alignment horizontal="justify" vertical="top" wrapText="1"/>
    </xf>
    <xf numFmtId="0" fontId="6" fillId="0" borderId="0" xfId="0" applyFont="1" applyFill="1" applyBorder="1" applyAlignment="1" applyProtection="1"/>
    <xf numFmtId="164" fontId="5" fillId="0" borderId="0" xfId="0" applyNumberFormat="1" applyFont="1" applyFill="1" applyBorder="1" applyAlignment="1" applyProtection="1">
      <alignment horizontal="right" vertical="top"/>
    </xf>
    <xf numFmtId="0" fontId="5" fillId="0" borderId="0" xfId="0" quotePrefix="1" applyFont="1" applyFill="1" applyBorder="1" applyAlignment="1" applyProtection="1">
      <alignment horizontal="justify" vertical="top" wrapText="1"/>
    </xf>
    <xf numFmtId="49" fontId="6" fillId="0" borderId="0" xfId="0" applyNumberFormat="1" applyFont="1" applyFill="1" applyAlignment="1" applyProtection="1">
      <alignment vertical="center"/>
    </xf>
    <xf numFmtId="49" fontId="5" fillId="0" borderId="0" xfId="0" applyNumberFormat="1" applyFont="1" applyFill="1" applyAlignment="1" applyProtection="1">
      <alignment vertical="center"/>
    </xf>
    <xf numFmtId="0" fontId="5" fillId="0" borderId="0" xfId="0" quotePrefix="1" applyFont="1" applyBorder="1" applyAlignment="1" applyProtection="1">
      <alignment vertical="top" wrapText="1"/>
    </xf>
    <xf numFmtId="0" fontId="6" fillId="0" borderId="0" xfId="0" applyFont="1" applyBorder="1" applyAlignment="1" applyProtection="1">
      <alignment horizontal="center" vertical="center"/>
    </xf>
    <xf numFmtId="4" fontId="6" fillId="0" borderId="0" xfId="0" applyNumberFormat="1" applyFont="1" applyBorder="1" applyAlignment="1" applyProtection="1">
      <alignment horizontal="center" vertical="center"/>
      <protection locked="0"/>
    </xf>
    <xf numFmtId="43" fontId="6" fillId="0" borderId="0" xfId="0" applyNumberFormat="1" applyFont="1" applyBorder="1" applyAlignment="1" applyProtection="1">
      <alignment horizontal="center" vertical="center"/>
    </xf>
    <xf numFmtId="0" fontId="17" fillId="0" borderId="0" xfId="0" applyFont="1" applyAlignment="1" applyProtection="1"/>
    <xf numFmtId="0" fontId="6" fillId="0" borderId="0" xfId="0" applyFont="1" applyAlignment="1" applyProtection="1"/>
    <xf numFmtId="0" fontId="5" fillId="0" borderId="0" xfId="0" applyFont="1" applyBorder="1" applyAlignment="1" applyProtection="1">
      <alignment horizontal="center" vertical="top"/>
    </xf>
    <xf numFmtId="4" fontId="6" fillId="2" borderId="0" xfId="0" applyNumberFormat="1" applyFont="1" applyFill="1" applyBorder="1" applyAlignment="1" applyProtection="1">
      <alignment horizontal="center" vertical="center"/>
      <protection locked="0"/>
    </xf>
    <xf numFmtId="43" fontId="5" fillId="2" borderId="0" xfId="0" applyNumberFormat="1" applyFont="1" applyFill="1" applyBorder="1" applyAlignment="1" applyProtection="1">
      <alignment horizontal="center" vertical="center" wrapText="1"/>
    </xf>
    <xf numFmtId="0" fontId="17" fillId="0" borderId="0" xfId="0" applyFont="1" applyBorder="1" applyAlignment="1" applyProtection="1"/>
    <xf numFmtId="0" fontId="5" fillId="0" borderId="0" xfId="0" applyFont="1" applyBorder="1" applyAlignment="1" applyProtection="1">
      <alignment horizontal="center" vertical="top" wrapText="1"/>
    </xf>
    <xf numFmtId="0" fontId="5" fillId="0" borderId="0" xfId="0" applyFont="1" applyBorder="1" applyAlignment="1" applyProtection="1">
      <alignment vertical="top" wrapText="1"/>
    </xf>
    <xf numFmtId="0" fontId="6" fillId="0" borderId="0" xfId="0" applyFont="1" applyBorder="1" applyAlignment="1" applyProtection="1">
      <alignment horizontal="center" vertical="center" wrapText="1"/>
    </xf>
    <xf numFmtId="4" fontId="6" fillId="0" borderId="0" xfId="0" applyNumberFormat="1" applyFont="1" applyBorder="1" applyAlignment="1" applyProtection="1">
      <alignment horizontal="center" vertical="center" wrapText="1"/>
    </xf>
    <xf numFmtId="43" fontId="5" fillId="0" borderId="0" xfId="0" applyNumberFormat="1" applyFont="1" applyBorder="1" applyAlignment="1" applyProtection="1">
      <alignment horizontal="center" vertical="center" wrapText="1"/>
    </xf>
    <xf numFmtId="0" fontId="6" fillId="0" borderId="0" xfId="0" quotePrefix="1" applyFont="1" applyBorder="1" applyAlignment="1" applyProtection="1">
      <alignment vertical="top" wrapText="1"/>
    </xf>
    <xf numFmtId="0" fontId="5" fillId="0" borderId="0" xfId="0" applyFont="1" applyAlignment="1" applyProtection="1">
      <alignment horizontal="center" vertical="top" wrapText="1"/>
    </xf>
    <xf numFmtId="0" fontId="6" fillId="0" borderId="0" xfId="0" applyFont="1" applyBorder="1" applyAlignment="1" applyProtection="1">
      <alignment vertical="top" wrapText="1"/>
    </xf>
    <xf numFmtId="4" fontId="6" fillId="0" borderId="0" xfId="0" applyNumberFormat="1" applyFont="1" applyBorder="1" applyAlignment="1" applyProtection="1">
      <alignment horizontal="center" vertical="center" wrapText="1"/>
      <protection locked="0"/>
    </xf>
    <xf numFmtId="0" fontId="5" fillId="2" borderId="0" xfId="0" applyNumberFormat="1" applyFont="1" applyFill="1" applyBorder="1" applyAlignment="1" applyProtection="1">
      <alignment horizontal="center" vertical="top"/>
    </xf>
    <xf numFmtId="0" fontId="5" fillId="2" borderId="0" xfId="0" applyFont="1" applyFill="1" applyBorder="1" applyAlignment="1" applyProtection="1">
      <alignment horizontal="left"/>
    </xf>
    <xf numFmtId="0" fontId="5" fillId="2" borderId="0" xfId="0" applyFont="1" applyFill="1" applyBorder="1" applyAlignment="1" applyProtection="1">
      <alignment horizontal="center" vertical="center" wrapText="1"/>
    </xf>
    <xf numFmtId="4" fontId="5" fillId="2" borderId="0" xfId="0" applyNumberFormat="1" applyFont="1" applyFill="1" applyBorder="1" applyAlignment="1" applyProtection="1">
      <alignment horizontal="center" vertical="center" wrapText="1"/>
    </xf>
    <xf numFmtId="4" fontId="5" fillId="2" borderId="0" xfId="0" applyNumberFormat="1" applyFont="1" applyFill="1" applyBorder="1" applyAlignment="1" applyProtection="1">
      <alignment horizontal="center" vertical="center" wrapText="1"/>
      <protection locked="0"/>
    </xf>
    <xf numFmtId="43" fontId="5" fillId="0" borderId="0" xfId="0" applyNumberFormat="1" applyFont="1" applyFill="1" applyBorder="1" applyAlignment="1" applyProtection="1">
      <alignment horizontal="center" vertical="center"/>
    </xf>
    <xf numFmtId="0" fontId="19" fillId="0" borderId="0" xfId="0" applyFont="1" applyBorder="1" applyAlignment="1" applyProtection="1"/>
    <xf numFmtId="0" fontId="5" fillId="0" borderId="0" xfId="0" applyFont="1" applyBorder="1" applyAlignment="1" applyProtection="1"/>
    <xf numFmtId="0" fontId="5"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4" fontId="5" fillId="0" borderId="0" xfId="0" applyNumberFormat="1" applyFont="1" applyFill="1" applyBorder="1" applyAlignment="1" applyProtection="1">
      <alignment horizontal="center" vertical="center" wrapText="1"/>
    </xf>
    <xf numFmtId="4" fontId="5"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xf numFmtId="0" fontId="5" fillId="0" borderId="0" xfId="0" applyFont="1" applyFill="1" applyBorder="1" applyAlignment="1" applyProtection="1"/>
    <xf numFmtId="0" fontId="5" fillId="0" borderId="0" xfId="0" applyFont="1" applyBorder="1"/>
    <xf numFmtId="0" fontId="5" fillId="0" borderId="0" xfId="0" applyFont="1" applyBorder="1" applyAlignment="1">
      <alignment horizontal="center"/>
    </xf>
    <xf numFmtId="4" fontId="5" fillId="0" borderId="0" xfId="0" applyNumberFormat="1" applyFont="1" applyBorder="1" applyAlignment="1">
      <alignment horizontal="center" vertical="center"/>
    </xf>
    <xf numFmtId="43" fontId="6" fillId="0" borderId="0" xfId="0" applyNumberFormat="1" applyFont="1" applyBorder="1" applyAlignment="1">
      <alignment horizontal="center" vertical="center"/>
    </xf>
    <xf numFmtId="0" fontId="17" fillId="0" borderId="0" xfId="0" applyFont="1" applyBorder="1"/>
    <xf numFmtId="0" fontId="6" fillId="0" borderId="0"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4" fontId="6" fillId="0" borderId="0" xfId="0" applyNumberFormat="1" applyFont="1" applyBorder="1" applyAlignment="1">
      <alignment horizontal="center" vertical="center"/>
    </xf>
    <xf numFmtId="43" fontId="6" fillId="0" borderId="0" xfId="0" applyNumberFormat="1" applyFont="1" applyFill="1" applyBorder="1" applyAlignment="1">
      <alignment horizontal="center" vertical="center"/>
    </xf>
    <xf numFmtId="43" fontId="5" fillId="0" borderId="0" xfId="0" applyNumberFormat="1" applyFont="1" applyBorder="1" applyAlignment="1">
      <alignment horizontal="center" vertical="center"/>
    </xf>
    <xf numFmtId="0" fontId="5" fillId="0" borderId="0" xfId="0" applyFont="1" applyBorder="1" applyAlignment="1">
      <alignment horizontal="right" vertical="center"/>
    </xf>
    <xf numFmtId="0" fontId="15" fillId="0" borderId="0" xfId="0" applyFont="1" applyAlignment="1" applyProtection="1">
      <alignment horizontal="center" vertical="center"/>
    </xf>
    <xf numFmtId="0" fontId="13" fillId="0" borderId="0" xfId="0" applyFont="1" applyBorder="1" applyAlignment="1" applyProtection="1">
      <alignment horizontal="center" vertical="center" wrapText="1"/>
    </xf>
    <xf numFmtId="0" fontId="5" fillId="2" borderId="0" xfId="0" applyFont="1" applyFill="1" applyBorder="1" applyAlignment="1" applyProtection="1">
      <alignment wrapText="1"/>
    </xf>
  </cellXfs>
  <cellStyles count="55">
    <cellStyle name="Comma 2" xfId="1"/>
    <cellStyle name="Comma 2 2" xfId="44"/>
    <cellStyle name="Comma 3" xfId="2"/>
    <cellStyle name="Comma 4" xfId="46"/>
    <cellStyle name="Comma 5" xfId="50"/>
    <cellStyle name="Comma 6" xfId="54"/>
    <cellStyle name="Currency" xfId="3" builtinId="4"/>
    <cellStyle name="Currency 2" xfId="53"/>
    <cellStyle name="Default_Uvuceni" xfId="47"/>
    <cellStyle name="Excel Built-in Normal" xfId="4"/>
    <cellStyle name="Normal" xfId="0" builtinId="0"/>
    <cellStyle name="Normal 10" xfId="5"/>
    <cellStyle name="Normal 10 2" xfId="48"/>
    <cellStyle name="Normal 11" xfId="6"/>
    <cellStyle name="Normal 11 2" xfId="7"/>
    <cellStyle name="Normal 12" xfId="8"/>
    <cellStyle name="Normal 13" xfId="9"/>
    <cellStyle name="Normal 14" xfId="10"/>
    <cellStyle name="Normal 15" xfId="11"/>
    <cellStyle name="Normal 16" xfId="12"/>
    <cellStyle name="Normal 17" xfId="13"/>
    <cellStyle name="Normal 18" xfId="14"/>
    <cellStyle name="Normal 19" xfId="15"/>
    <cellStyle name="Normal 2" xfId="16"/>
    <cellStyle name="Normal 2 2" xfId="39"/>
    <cellStyle name="Normal 20" xfId="17"/>
    <cellStyle name="Normal 21" xfId="18"/>
    <cellStyle name="Normal 22" xfId="19"/>
    <cellStyle name="Normal 23" xfId="20"/>
    <cellStyle name="Normal 24" xfId="21"/>
    <cellStyle name="Normal 25" xfId="22"/>
    <cellStyle name="Normal 26" xfId="23"/>
    <cellStyle name="Normal 27" xfId="24"/>
    <cellStyle name="Normal 28" xfId="25"/>
    <cellStyle name="Normal 29" xfId="26"/>
    <cellStyle name="Normal 3" xfId="27"/>
    <cellStyle name="Normal 3 2" xfId="43"/>
    <cellStyle name="Normal 30" xfId="28"/>
    <cellStyle name="Normal 31" xfId="29"/>
    <cellStyle name="Normal 4" xfId="30"/>
    <cellStyle name="Normal 4 2 2" xfId="31"/>
    <cellStyle name="Normal 5" xfId="32"/>
    <cellStyle name="Normal 6" xfId="33"/>
    <cellStyle name="Normal 7" xfId="34"/>
    <cellStyle name="Normal 8" xfId="35"/>
    <cellStyle name="Normal 9" xfId="36"/>
    <cellStyle name="Normalno 2" xfId="37"/>
    <cellStyle name="Normalno 3" xfId="42"/>
    <cellStyle name="Normalno 4" xfId="41"/>
    <cellStyle name="Obično 2" xfId="38"/>
    <cellStyle name="Obično 2 2" xfId="49"/>
    <cellStyle name="Obično_List1" xfId="51"/>
    <cellStyle name="Style 1" xfId="52"/>
    <cellStyle name="Zarez 2" xfId="40"/>
    <cellStyle name="Zarez 3" xfId="45"/>
  </cellStyles>
  <dxfs count="0"/>
  <tableStyles count="0" defaultTableStyle="TableStyleMedium2" defaultPivotStyle="PivotStyleLight16"/>
  <colors>
    <mruColors>
      <color rgb="FF969696"/>
      <color rgb="FFEAEAE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Normal="100" zoomScaleSheetLayoutView="100" workbookViewId="0">
      <selection activeCell="E11" sqref="E11"/>
    </sheetView>
  </sheetViews>
  <sheetFormatPr defaultColWidth="9.140625" defaultRowHeight="12.75" x14ac:dyDescent="0.2"/>
  <cols>
    <col min="1" max="10" width="11" style="112" customWidth="1"/>
    <col min="11" max="16384" width="9.140625" style="112"/>
  </cols>
  <sheetData>
    <row r="1" spans="1:9" ht="23.25" x14ac:dyDescent="0.2">
      <c r="A1" s="19"/>
      <c r="B1" s="22"/>
      <c r="C1" s="20"/>
    </row>
    <row r="2" spans="1:9" ht="23.25" x14ac:dyDescent="0.2">
      <c r="A2" s="19"/>
      <c r="B2" s="22"/>
      <c r="C2" s="20"/>
      <c r="D2" s="23"/>
      <c r="E2" s="23"/>
      <c r="F2" s="23"/>
    </row>
    <row r="3" spans="1:9" s="117" customFormat="1" ht="18.75" x14ac:dyDescent="0.3">
      <c r="A3" s="113" t="s">
        <v>19</v>
      </c>
      <c r="B3" s="113"/>
      <c r="C3" s="113"/>
      <c r="D3" s="114"/>
      <c r="E3" s="115"/>
      <c r="F3" s="116"/>
    </row>
    <row r="4" spans="1:9" s="119" customFormat="1" ht="18.75" x14ac:dyDescent="0.3">
      <c r="A4" s="121" t="s">
        <v>231</v>
      </c>
      <c r="B4" s="118"/>
      <c r="C4" s="118"/>
      <c r="D4" s="118"/>
      <c r="E4" s="118"/>
      <c r="F4" s="118"/>
      <c r="G4" s="118"/>
      <c r="H4" s="118"/>
      <c r="I4" s="118"/>
    </row>
    <row r="5" spans="1:9" s="119" customFormat="1" ht="18.75" x14ac:dyDescent="0.3">
      <c r="A5" s="121" t="s">
        <v>232</v>
      </c>
      <c r="B5" s="118"/>
      <c r="C5" s="118"/>
      <c r="D5" s="118"/>
      <c r="E5" s="118"/>
      <c r="F5" s="118"/>
      <c r="G5" s="118"/>
      <c r="H5" s="118"/>
      <c r="I5" s="118"/>
    </row>
    <row r="6" spans="1:9" s="117" customFormat="1" ht="18.75" x14ac:dyDescent="0.3">
      <c r="A6" s="121" t="s">
        <v>236</v>
      </c>
      <c r="B6" s="120"/>
      <c r="C6" s="120"/>
      <c r="D6" s="120"/>
      <c r="E6" s="120"/>
      <c r="F6" s="120"/>
      <c r="G6" s="120"/>
      <c r="H6" s="120"/>
      <c r="I6" s="120"/>
    </row>
    <row r="7" spans="1:9" s="117" customFormat="1" ht="18.75" x14ac:dyDescent="0.3">
      <c r="A7" s="121"/>
      <c r="B7" s="120"/>
      <c r="C7" s="120"/>
      <c r="D7" s="120"/>
      <c r="E7" s="120"/>
      <c r="F7" s="120"/>
      <c r="G7" s="120"/>
      <c r="H7" s="120"/>
      <c r="I7" s="120"/>
    </row>
    <row r="8" spans="1:9" s="117" customFormat="1" ht="18.75" x14ac:dyDescent="0.3">
      <c r="A8" s="120"/>
      <c r="B8" s="120"/>
      <c r="C8" s="120"/>
      <c r="D8" s="120"/>
      <c r="E8" s="120"/>
      <c r="F8" s="120"/>
      <c r="G8" s="120"/>
      <c r="H8" s="120"/>
      <c r="I8" s="120"/>
    </row>
    <row r="9" spans="1:9" s="117" customFormat="1" ht="18.75" x14ac:dyDescent="0.3">
      <c r="A9" s="122"/>
      <c r="B9" s="121"/>
      <c r="C9" s="116"/>
    </row>
    <row r="10" spans="1:9" s="117" customFormat="1" ht="18.75" x14ac:dyDescent="0.3">
      <c r="A10" s="113" t="s">
        <v>20</v>
      </c>
      <c r="B10" s="113"/>
      <c r="C10" s="113"/>
      <c r="D10" s="114"/>
      <c r="E10" s="115"/>
      <c r="F10" s="116"/>
    </row>
    <row r="11" spans="1:9" s="117" customFormat="1" ht="18.75" x14ac:dyDescent="0.3">
      <c r="A11" s="121" t="s">
        <v>233</v>
      </c>
      <c r="B11" s="120"/>
      <c r="C11" s="120"/>
      <c r="D11" s="120"/>
      <c r="E11" s="120"/>
      <c r="F11" s="120"/>
      <c r="G11" s="120"/>
      <c r="H11" s="120"/>
      <c r="I11" s="120"/>
    </row>
    <row r="12" spans="1:9" s="117" customFormat="1" ht="18.75" x14ac:dyDescent="0.3">
      <c r="A12" s="121" t="s">
        <v>234</v>
      </c>
      <c r="B12" s="120"/>
      <c r="C12" s="120"/>
      <c r="D12" s="120"/>
      <c r="E12" s="120"/>
      <c r="F12" s="120"/>
      <c r="G12" s="120"/>
      <c r="H12" s="120"/>
      <c r="I12" s="120"/>
    </row>
    <row r="13" spans="1:9" ht="23.25" x14ac:dyDescent="0.2">
      <c r="A13" s="19"/>
      <c r="B13" s="22"/>
      <c r="C13" s="20"/>
      <c r="D13" s="20"/>
      <c r="E13" s="20"/>
      <c r="F13" s="20"/>
    </row>
    <row r="14" spans="1:9" ht="23.25" x14ac:dyDescent="0.2">
      <c r="A14" s="19"/>
      <c r="B14" s="22"/>
      <c r="C14" s="20"/>
      <c r="D14" s="22"/>
      <c r="E14" s="21"/>
      <c r="F14" s="20"/>
    </row>
    <row r="17" spans="1:10" s="123" customFormat="1" ht="23.25" x14ac:dyDescent="0.35">
      <c r="A17" s="179" t="s">
        <v>5</v>
      </c>
      <c r="B17" s="179"/>
      <c r="C17" s="179"/>
      <c r="D17" s="179"/>
      <c r="E17" s="179"/>
      <c r="F17" s="179"/>
      <c r="G17" s="179"/>
      <c r="H17" s="179"/>
      <c r="I17" s="179"/>
      <c r="J17" s="179"/>
    </row>
    <row r="18" spans="1:10" s="117" customFormat="1" ht="18.75" x14ac:dyDescent="0.3">
      <c r="A18" s="122"/>
      <c r="B18" s="121"/>
      <c r="C18" s="116"/>
      <c r="D18" s="116"/>
      <c r="E18" s="116"/>
      <c r="F18" s="116"/>
    </row>
    <row r="19" spans="1:10" s="117" customFormat="1" ht="18.75" x14ac:dyDescent="0.3">
      <c r="A19" s="122"/>
      <c r="B19" s="121"/>
      <c r="C19" s="116"/>
      <c r="D19" s="116"/>
      <c r="E19" s="116"/>
      <c r="F19" s="116"/>
    </row>
    <row r="20" spans="1:10" s="117" customFormat="1" ht="18.75" x14ac:dyDescent="0.3">
      <c r="A20" s="122"/>
      <c r="B20" s="121"/>
      <c r="C20" s="116"/>
      <c r="D20" s="124"/>
      <c r="E20" s="115"/>
      <c r="F20" s="116"/>
    </row>
    <row r="21" spans="1:10" s="117" customFormat="1" ht="18.75" x14ac:dyDescent="0.3">
      <c r="A21" s="180" t="s">
        <v>235</v>
      </c>
      <c r="B21" s="180"/>
      <c r="C21" s="180"/>
      <c r="D21" s="180"/>
      <c r="E21" s="180"/>
      <c r="F21" s="180"/>
      <c r="G21" s="180"/>
      <c r="H21" s="180"/>
      <c r="I21" s="180"/>
      <c r="J21" s="180"/>
    </row>
    <row r="23" spans="1:10" s="117" customFormat="1" ht="18.75" x14ac:dyDescent="0.3">
      <c r="D23" s="114"/>
    </row>
  </sheetData>
  <mergeCells count="2">
    <mergeCell ref="A17:J17"/>
    <mergeCell ref="A21:J21"/>
  </mergeCells>
  <pageMargins left="0.70866141732283472" right="0.70866141732283472" top="0.74803149606299213" bottom="0.74803149606299213" header="0.31496062992125984" footer="0.31496062992125984"/>
  <pageSetup paperSize="9" scale="80" fitToHeight="0" orientation="portrait" horizontalDpi="4294967293" r:id="rId1"/>
  <headerFooter differentFirst="1" scaleWithDoc="0">
    <oddFooter xml:space="preserve">&amp;R&amp;"Calibri,Regular"&amp;P-1/&amp;N-1  </oddFooter>
    <firstFooter>&amp;R&amp;"Calibri,Regular"ožujak 2022.</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WhiteSpace="0" view="pageBreakPreview" zoomScaleNormal="100" zoomScaleSheetLayoutView="100" workbookViewId="0">
      <selection activeCell="B11" sqref="B11"/>
    </sheetView>
  </sheetViews>
  <sheetFormatPr defaultColWidth="9.140625" defaultRowHeight="12.75" x14ac:dyDescent="0.2"/>
  <cols>
    <col min="1" max="1" width="5.7109375" style="90" customWidth="1"/>
    <col min="2" max="2" width="99.7109375" style="90" customWidth="1"/>
    <col min="3" max="3" width="5.7109375" style="90" customWidth="1"/>
    <col min="4" max="5" width="11.7109375" style="90" customWidth="1"/>
    <col min="6" max="6" width="17.7109375" style="90" customWidth="1"/>
    <col min="7" max="16384" width="9.140625" style="90"/>
  </cols>
  <sheetData>
    <row r="1" spans="1:9" ht="23.25" x14ac:dyDescent="0.35">
      <c r="A1" s="86"/>
      <c r="B1" s="86" t="s">
        <v>13</v>
      </c>
      <c r="C1" s="86"/>
      <c r="D1" s="87"/>
      <c r="E1" s="88"/>
      <c r="F1" s="89"/>
    </row>
    <row r="2" spans="1:9" ht="23.25" x14ac:dyDescent="0.35">
      <c r="A2" s="86"/>
      <c r="B2" s="86"/>
      <c r="C2" s="86"/>
      <c r="D2" s="87"/>
      <c r="E2" s="88"/>
      <c r="F2" s="89"/>
    </row>
    <row r="3" spans="1:9" ht="23.25" x14ac:dyDescent="0.3">
      <c r="A3" s="86" t="s">
        <v>14</v>
      </c>
      <c r="B3" s="86" t="str">
        <f>'OPĆI OPIS'!A2</f>
        <v>OPĆI OPIS UZ TROŠKOVNIK</v>
      </c>
      <c r="C3" s="86"/>
      <c r="E3" s="88"/>
      <c r="F3" s="89"/>
    </row>
    <row r="4" spans="1:9" ht="23.25" x14ac:dyDescent="0.3">
      <c r="A4" s="86"/>
      <c r="B4" s="86"/>
      <c r="C4" s="86"/>
      <c r="E4" s="88"/>
      <c r="F4" s="89"/>
    </row>
    <row r="5" spans="1:9" ht="23.25" x14ac:dyDescent="0.3">
      <c r="A5" s="86" t="s">
        <v>14</v>
      </c>
      <c r="B5" s="86" t="str">
        <f>'OPĆI UVJETI_GRAĐ'!A2</f>
        <v>OPĆI UVJETI GRAĐEVINSKO - OBRTNIČKIH RADOVA</v>
      </c>
      <c r="C5" s="86"/>
      <c r="E5" s="88"/>
      <c r="F5" s="89"/>
    </row>
    <row r="6" spans="1:9" ht="23.25" x14ac:dyDescent="0.3">
      <c r="A6" s="86"/>
      <c r="B6" s="86"/>
      <c r="C6" s="86"/>
      <c r="E6" s="88"/>
      <c r="F6" s="89"/>
    </row>
    <row r="7" spans="1:9" s="91" customFormat="1" ht="18.75" x14ac:dyDescent="0.3">
      <c r="A7" s="86" t="str">
        <f>'A_GRAĐ-OBRT'!A7</f>
        <v>A.</v>
      </c>
      <c r="B7" s="86" t="str">
        <f>'A_GRAĐ-OBRT'!B7</f>
        <v>GRAĐEVINSKO - OBRTNIČKI RADOVI</v>
      </c>
      <c r="C7" s="86"/>
      <c r="E7" s="86"/>
      <c r="F7" s="86"/>
    </row>
    <row r="8" spans="1:9" s="91" customFormat="1" ht="18.75" x14ac:dyDescent="0.3">
      <c r="A8" s="86"/>
      <c r="B8" s="86"/>
      <c r="C8" s="86"/>
      <c r="D8" s="92"/>
      <c r="E8" s="86"/>
      <c r="F8" s="93"/>
    </row>
    <row r="9" spans="1:9" s="91" customFormat="1" ht="18.75" x14ac:dyDescent="0.3">
      <c r="A9" s="86"/>
      <c r="B9" s="86"/>
      <c r="C9" s="86"/>
      <c r="D9" s="92"/>
      <c r="E9" s="86"/>
      <c r="F9" s="86"/>
    </row>
    <row r="10" spans="1:9" s="91" customFormat="1" ht="18.75" x14ac:dyDescent="0.3">
      <c r="A10" s="86"/>
      <c r="B10" s="86"/>
      <c r="C10" s="86"/>
      <c r="D10" s="92"/>
      <c r="E10" s="86"/>
      <c r="F10" s="94"/>
    </row>
    <row r="11" spans="1:9" s="96" customFormat="1" ht="18.75" x14ac:dyDescent="0.3">
      <c r="A11" s="86"/>
      <c r="B11" s="86"/>
      <c r="C11" s="86"/>
      <c r="D11" s="95"/>
      <c r="E11" s="95"/>
      <c r="F11" s="95"/>
      <c r="G11" s="95"/>
      <c r="H11" s="95"/>
      <c r="I11" s="95"/>
    </row>
    <row r="12" spans="1:9" s="96" customFormat="1" ht="18.75" x14ac:dyDescent="0.3">
      <c r="A12" s="86"/>
      <c r="B12" s="86"/>
      <c r="C12" s="86"/>
      <c r="D12" s="97"/>
      <c r="E12" s="97"/>
      <c r="F12" s="97"/>
      <c r="G12" s="97"/>
      <c r="H12" s="97"/>
      <c r="I12" s="97"/>
    </row>
    <row r="13" spans="1:9" s="96" customFormat="1" ht="18.75" x14ac:dyDescent="0.3">
      <c r="A13" s="86"/>
      <c r="B13" s="86"/>
      <c r="C13" s="86"/>
      <c r="D13" s="97"/>
      <c r="E13" s="97"/>
      <c r="F13" s="97"/>
      <c r="G13" s="97"/>
      <c r="H13" s="97"/>
      <c r="I13" s="97"/>
    </row>
    <row r="14" spans="1:9" ht="18.75" x14ac:dyDescent="0.2">
      <c r="A14" s="98"/>
      <c r="B14" s="98"/>
      <c r="C14" s="98"/>
      <c r="D14" s="98"/>
      <c r="E14" s="98"/>
      <c r="F14" s="98"/>
      <c r="G14" s="98"/>
      <c r="H14" s="98"/>
      <c r="I14" s="98"/>
    </row>
    <row r="15" spans="1:9" ht="18.75" x14ac:dyDescent="0.2">
      <c r="A15" s="98"/>
      <c r="B15" s="98"/>
      <c r="C15" s="98"/>
      <c r="D15" s="98"/>
      <c r="E15" s="98"/>
      <c r="F15" s="98"/>
      <c r="G15" s="98"/>
      <c r="H15" s="98"/>
      <c r="I15" s="98"/>
    </row>
    <row r="30" spans="6:9" s="100" customFormat="1" ht="15" x14ac:dyDescent="0.2">
      <c r="F30" s="99"/>
      <c r="G30" s="99"/>
      <c r="H30" s="99"/>
      <c r="I30" s="99"/>
    </row>
    <row r="31" spans="6:9" s="100" customFormat="1" ht="15" x14ac:dyDescent="0.2">
      <c r="F31" s="99"/>
      <c r="G31" s="99"/>
      <c r="H31" s="99"/>
      <c r="I31" s="99"/>
    </row>
  </sheetData>
  <dataValidations count="1">
    <dataValidation type="textLength" operator="lessThan" allowBlank="1" showInputMessage="1" showErrorMessage="1" sqref="A1:XFD1048576">
      <formula1>0</formula1>
    </dataValidation>
  </dataValidations>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 xml:space="preserve">&amp;R&amp;"Calibri,Regular"&amp;P-1/&amp;N-1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62"/>
  <sheetViews>
    <sheetView view="pageBreakPreview" topLeftCell="A46" zoomScaleNormal="100" zoomScaleSheetLayoutView="100" workbookViewId="0">
      <selection activeCell="A7" sqref="A7"/>
    </sheetView>
  </sheetViews>
  <sheetFormatPr defaultColWidth="9.140625" defaultRowHeight="15.75" x14ac:dyDescent="0.25"/>
  <cols>
    <col min="1" max="1" width="110.7109375" style="79" customWidth="1"/>
    <col min="2" max="16384" width="9.140625" style="6"/>
  </cols>
  <sheetData>
    <row r="2" spans="1:1" x14ac:dyDescent="0.25">
      <c r="A2" s="81" t="s">
        <v>21</v>
      </c>
    </row>
    <row r="3" spans="1:1" s="9" customFormat="1" x14ac:dyDescent="0.2">
      <c r="A3" s="78"/>
    </row>
    <row r="4" spans="1:1" ht="31.5" x14ac:dyDescent="0.25">
      <c r="A4" s="78" t="s">
        <v>70</v>
      </c>
    </row>
    <row r="5" spans="1:1" x14ac:dyDescent="0.25">
      <c r="A5" s="79" t="s">
        <v>77</v>
      </c>
    </row>
    <row r="6" spans="1:1" ht="78.75" x14ac:dyDescent="0.25">
      <c r="A6" s="79" t="s">
        <v>22</v>
      </c>
    </row>
    <row r="7" spans="1:1" ht="110.25" x14ac:dyDescent="0.25">
      <c r="A7" s="79" t="s">
        <v>91</v>
      </c>
    </row>
    <row r="8" spans="1:1" ht="31.5" x14ac:dyDescent="0.25">
      <c r="A8" s="79" t="s">
        <v>23</v>
      </c>
    </row>
    <row r="9" spans="1:1" ht="63" x14ac:dyDescent="0.25">
      <c r="A9" s="79" t="s">
        <v>24</v>
      </c>
    </row>
    <row r="10" spans="1:1" x14ac:dyDescent="0.25">
      <c r="A10" s="79" t="s">
        <v>25</v>
      </c>
    </row>
    <row r="11" spans="1:1" ht="47.25" x14ac:dyDescent="0.25">
      <c r="A11" s="79" t="s">
        <v>26</v>
      </c>
    </row>
    <row r="12" spans="1:1" x14ac:dyDescent="0.25">
      <c r="A12" s="79" t="s">
        <v>27</v>
      </c>
    </row>
    <row r="13" spans="1:1" ht="47.25" x14ac:dyDescent="0.25">
      <c r="A13" s="79" t="s">
        <v>28</v>
      </c>
    </row>
    <row r="14" spans="1:1" x14ac:dyDescent="0.25">
      <c r="A14" s="79" t="s">
        <v>29</v>
      </c>
    </row>
    <row r="16" spans="1:1" x14ac:dyDescent="0.25">
      <c r="A16" s="78" t="s">
        <v>30</v>
      </c>
    </row>
    <row r="17" spans="1:1" ht="31.5" x14ac:dyDescent="0.25">
      <c r="A17" s="79" t="s">
        <v>31</v>
      </c>
    </row>
    <row r="18" spans="1:1" ht="47.25" x14ac:dyDescent="0.25">
      <c r="A18" s="79" t="s">
        <v>32</v>
      </c>
    </row>
    <row r="19" spans="1:1" ht="31.5" x14ac:dyDescent="0.25">
      <c r="A19" s="79" t="s">
        <v>33</v>
      </c>
    </row>
    <row r="21" spans="1:1" x14ac:dyDescent="0.25">
      <c r="A21" s="78" t="s">
        <v>34</v>
      </c>
    </row>
    <row r="22" spans="1:1" ht="31.5" x14ac:dyDescent="0.25">
      <c r="A22" s="79" t="s">
        <v>35</v>
      </c>
    </row>
    <row r="23" spans="1:1" ht="31.5" x14ac:dyDescent="0.25">
      <c r="A23" s="79" t="s">
        <v>36</v>
      </c>
    </row>
    <row r="24" spans="1:1" ht="31.5" x14ac:dyDescent="0.25">
      <c r="A24" s="79" t="s">
        <v>76</v>
      </c>
    </row>
    <row r="26" spans="1:1" x14ac:dyDescent="0.25">
      <c r="A26" s="78" t="s">
        <v>37</v>
      </c>
    </row>
    <row r="27" spans="1:1" ht="47.25" x14ac:dyDescent="0.25">
      <c r="A27" s="79" t="s">
        <v>38</v>
      </c>
    </row>
    <row r="28" spans="1:1" x14ac:dyDescent="0.25">
      <c r="A28" s="79" t="s">
        <v>39</v>
      </c>
    </row>
    <row r="29" spans="1:1" x14ac:dyDescent="0.25">
      <c r="A29" s="79" t="s">
        <v>40</v>
      </c>
    </row>
    <row r="30" spans="1:1" ht="31.5" x14ac:dyDescent="0.25">
      <c r="A30" s="79" t="s">
        <v>41</v>
      </c>
    </row>
    <row r="32" spans="1:1" x14ac:dyDescent="0.25">
      <c r="A32" s="78" t="s">
        <v>42</v>
      </c>
    </row>
    <row r="33" spans="1:1" x14ac:dyDescent="0.25">
      <c r="A33" s="79" t="s">
        <v>43</v>
      </c>
    </row>
    <row r="34" spans="1:1" ht="31.5" x14ac:dyDescent="0.25">
      <c r="A34" s="79" t="s">
        <v>44</v>
      </c>
    </row>
    <row r="35" spans="1:1" ht="47.25" x14ac:dyDescent="0.25">
      <c r="A35" s="79" t="s">
        <v>45</v>
      </c>
    </row>
    <row r="36" spans="1:1" x14ac:dyDescent="0.25">
      <c r="A36" s="79" t="s">
        <v>46</v>
      </c>
    </row>
    <row r="38" spans="1:1" x14ac:dyDescent="0.25">
      <c r="A38" s="78" t="s">
        <v>47</v>
      </c>
    </row>
    <row r="39" spans="1:1" ht="31.5" x14ac:dyDescent="0.25">
      <c r="A39" s="79" t="s">
        <v>48</v>
      </c>
    </row>
    <row r="40" spans="1:1" ht="47.25" x14ac:dyDescent="0.25">
      <c r="A40" s="80" t="s">
        <v>49</v>
      </c>
    </row>
    <row r="41" spans="1:1" x14ac:dyDescent="0.25">
      <c r="A41" s="80" t="s">
        <v>50</v>
      </c>
    </row>
    <row r="42" spans="1:1" x14ac:dyDescent="0.25">
      <c r="A42" s="80" t="s">
        <v>51</v>
      </c>
    </row>
    <row r="43" spans="1:1" x14ac:dyDescent="0.25">
      <c r="A43" s="80" t="s">
        <v>52</v>
      </c>
    </row>
    <row r="44" spans="1:1" x14ac:dyDescent="0.25">
      <c r="A44" s="80" t="s">
        <v>53</v>
      </c>
    </row>
    <row r="45" spans="1:1" x14ac:dyDescent="0.25">
      <c r="A45" s="80" t="s">
        <v>54</v>
      </c>
    </row>
    <row r="46" spans="1:1" ht="31.5" x14ac:dyDescent="0.25">
      <c r="A46" s="80" t="s">
        <v>55</v>
      </c>
    </row>
    <row r="47" spans="1:1" ht="31.5" x14ac:dyDescent="0.25">
      <c r="A47" s="80" t="s">
        <v>56</v>
      </c>
    </row>
    <row r="48" spans="1:1" ht="31.5" x14ac:dyDescent="0.25">
      <c r="A48" s="79" t="s">
        <v>57</v>
      </c>
    </row>
    <row r="49" spans="1:1" x14ac:dyDescent="0.25">
      <c r="A49" s="79" t="s">
        <v>58</v>
      </c>
    </row>
    <row r="51" spans="1:1" x14ac:dyDescent="0.25">
      <c r="A51" s="78" t="s">
        <v>59</v>
      </c>
    </row>
    <row r="52" spans="1:1" s="8" customFormat="1" ht="31.5" x14ac:dyDescent="0.25">
      <c r="A52" s="79" t="s">
        <v>60</v>
      </c>
    </row>
    <row r="53" spans="1:1" s="8" customFormat="1" x14ac:dyDescent="0.25">
      <c r="A53" s="79"/>
    </row>
    <row r="54" spans="1:1" s="8" customFormat="1" x14ac:dyDescent="0.25">
      <c r="A54" s="78" t="s">
        <v>61</v>
      </c>
    </row>
    <row r="55" spans="1:1" s="8" customFormat="1" ht="31.5" x14ac:dyDescent="0.25">
      <c r="A55" s="79" t="s">
        <v>62</v>
      </c>
    </row>
    <row r="56" spans="1:1" s="8" customFormat="1" ht="31.5" x14ac:dyDescent="0.25">
      <c r="A56" s="79" t="s">
        <v>63</v>
      </c>
    </row>
    <row r="58" spans="1:1" s="8" customFormat="1" x14ac:dyDescent="0.25">
      <c r="A58" s="78" t="s">
        <v>64</v>
      </c>
    </row>
    <row r="59" spans="1:1" s="8" customFormat="1" ht="47.25" x14ac:dyDescent="0.25">
      <c r="A59" s="79" t="s">
        <v>65</v>
      </c>
    </row>
    <row r="60" spans="1:1" s="8" customFormat="1" x14ac:dyDescent="0.25">
      <c r="A60" s="79" t="s">
        <v>66</v>
      </c>
    </row>
    <row r="61" spans="1:1" s="8" customFormat="1" ht="47.25" x14ac:dyDescent="0.25">
      <c r="A61" s="79" t="s">
        <v>67</v>
      </c>
    </row>
    <row r="62" spans="1:1" s="8" customFormat="1" ht="31.5" x14ac:dyDescent="0.25">
      <c r="A62" s="79" t="s">
        <v>68</v>
      </c>
    </row>
  </sheetData>
  <sheetProtection selectLockedCells="1"/>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 xml:space="preserve">&amp;R&amp;"Calibri,Regular"&amp;P/&amp;N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94"/>
  <sheetViews>
    <sheetView view="pageBreakPreview" zoomScaleNormal="100" zoomScaleSheetLayoutView="100" workbookViewId="0">
      <selection activeCell="A100" sqref="A100"/>
    </sheetView>
  </sheetViews>
  <sheetFormatPr defaultColWidth="9.140625" defaultRowHeight="15.75" x14ac:dyDescent="0.25"/>
  <cols>
    <col min="1" max="1" width="110.7109375" style="79" customWidth="1"/>
    <col min="2" max="16384" width="9.140625" style="6"/>
  </cols>
  <sheetData>
    <row r="2" spans="1:1" x14ac:dyDescent="0.25">
      <c r="A2" s="81" t="s">
        <v>109</v>
      </c>
    </row>
    <row r="3" spans="1:1" x14ac:dyDescent="0.25">
      <c r="A3" s="81"/>
    </row>
    <row r="4" spans="1:1" s="9" customFormat="1" x14ac:dyDescent="0.2">
      <c r="A4" s="78" t="str">
        <f>""&amp;TEXT('A_GRAĐ-OBRT'!A9,) &amp;") " &amp;TEXT('A_GRAĐ-OBRT'!B9,)&amp;""</f>
        <v>A.1.) PRIPREMNI I ZAVRŠNI RADOVI</v>
      </c>
    </row>
    <row r="5" spans="1:1" s="7" customFormat="1" ht="31.5" x14ac:dyDescent="0.2">
      <c r="A5" s="79" t="s">
        <v>107</v>
      </c>
    </row>
    <row r="6" spans="1:1" s="7" customFormat="1" x14ac:dyDescent="0.2">
      <c r="A6" s="79" t="s">
        <v>97</v>
      </c>
    </row>
    <row r="7" spans="1:1" s="7" customFormat="1" x14ac:dyDescent="0.2">
      <c r="A7" s="80" t="s">
        <v>98</v>
      </c>
    </row>
    <row r="8" spans="1:1" s="7" customFormat="1" x14ac:dyDescent="0.2">
      <c r="A8" s="80" t="s">
        <v>100</v>
      </c>
    </row>
    <row r="9" spans="1:1" s="7" customFormat="1" x14ac:dyDescent="0.2">
      <c r="A9" s="80" t="s">
        <v>99</v>
      </c>
    </row>
    <row r="10" spans="1:1" s="7" customFormat="1" x14ac:dyDescent="0.2">
      <c r="A10" s="80" t="s">
        <v>101</v>
      </c>
    </row>
    <row r="11" spans="1:1" s="7" customFormat="1" x14ac:dyDescent="0.2">
      <c r="A11" s="80" t="s">
        <v>102</v>
      </c>
    </row>
    <row r="12" spans="1:1" s="7" customFormat="1" x14ac:dyDescent="0.2">
      <c r="A12" s="80" t="s">
        <v>103</v>
      </c>
    </row>
    <row r="13" spans="1:1" s="7" customFormat="1" ht="31.5" x14ac:dyDescent="0.2">
      <c r="A13" s="79" t="s">
        <v>104</v>
      </c>
    </row>
    <row r="14" spans="1:1" s="7" customFormat="1" ht="31.5" x14ac:dyDescent="0.2">
      <c r="A14" s="79" t="s">
        <v>108</v>
      </c>
    </row>
    <row r="15" spans="1:1" s="9" customFormat="1" x14ac:dyDescent="0.2">
      <c r="A15" s="78"/>
    </row>
    <row r="16" spans="1:1" s="9" customFormat="1" x14ac:dyDescent="0.2">
      <c r="A16" s="78" t="str">
        <f>""&amp;TEXT('A_GRAĐ-OBRT'!A20,) &amp;") " &amp;TEXT('A_GRAĐ-OBRT'!B20,)&amp;""</f>
        <v>A.2.) RADOVI DEMONTAŽE I RUŠENJA</v>
      </c>
    </row>
    <row r="17" spans="1:1" s="7" customFormat="1" ht="63" x14ac:dyDescent="0.2">
      <c r="A17" s="79" t="s">
        <v>133</v>
      </c>
    </row>
    <row r="18" spans="1:1" s="7" customFormat="1" ht="47.25" x14ac:dyDescent="0.2">
      <c r="A18" s="78" t="s">
        <v>136</v>
      </c>
    </row>
    <row r="19" spans="1:1" s="7" customFormat="1" x14ac:dyDescent="0.2">
      <c r="A19" s="79" t="s">
        <v>134</v>
      </c>
    </row>
    <row r="20" spans="1:1" s="7" customFormat="1" ht="31.5" x14ac:dyDescent="0.2">
      <c r="A20" s="79" t="s">
        <v>135</v>
      </c>
    </row>
    <row r="22" spans="1:1" x14ac:dyDescent="0.25">
      <c r="A22" s="78" t="str">
        <f>""&amp;TEXT('A_GRAĐ-OBRT'!A56,) &amp;") " &amp;TEXT('A_GRAĐ-OBRT'!B56,)&amp;""</f>
        <v>A.3.)  ZIDARSKI I IZOLATERSKI RADOVI</v>
      </c>
    </row>
    <row r="23" spans="1:1" ht="47.25" x14ac:dyDescent="0.25">
      <c r="A23" s="79" t="s">
        <v>105</v>
      </c>
    </row>
    <row r="24" spans="1:1" x14ac:dyDescent="0.25">
      <c r="A24" s="80" t="s">
        <v>132</v>
      </c>
    </row>
    <row r="25" spans="1:1" x14ac:dyDescent="0.25">
      <c r="A25" s="80" t="s">
        <v>106</v>
      </c>
    </row>
    <row r="27" spans="1:1" ht="47.25" x14ac:dyDescent="0.25">
      <c r="A27" s="79" t="s">
        <v>137</v>
      </c>
    </row>
    <row r="29" spans="1:1" x14ac:dyDescent="0.25">
      <c r="A29" s="78" t="str">
        <f>""&amp;TEXT('A_GRAĐ-OBRT'!A90,) &amp;") " &amp;TEXT('A_GRAĐ-OBRT'!B90,)&amp;""</f>
        <v>A.4.) STOLARIJA</v>
      </c>
    </row>
    <row r="30" spans="1:1" ht="47.25" x14ac:dyDescent="0.25">
      <c r="A30" s="79" t="s">
        <v>202</v>
      </c>
    </row>
    <row r="31" spans="1:1" x14ac:dyDescent="0.25">
      <c r="A31" s="78"/>
    </row>
    <row r="32" spans="1:1" x14ac:dyDescent="0.25">
      <c r="A32" s="11" t="s">
        <v>11</v>
      </c>
    </row>
    <row r="33" spans="1:1" x14ac:dyDescent="0.25">
      <c r="A33" s="83" t="s">
        <v>79</v>
      </c>
    </row>
    <row r="34" spans="1:1" x14ac:dyDescent="0.25">
      <c r="A34" s="83" t="s">
        <v>80</v>
      </c>
    </row>
    <row r="35" spans="1:1" x14ac:dyDescent="0.25">
      <c r="A35" s="83" t="s">
        <v>81</v>
      </c>
    </row>
    <row r="36" spans="1:1" x14ac:dyDescent="0.25">
      <c r="A36" s="83" t="s">
        <v>82</v>
      </c>
    </row>
    <row r="37" spans="1:1" x14ac:dyDescent="0.25">
      <c r="A37" s="83" t="s">
        <v>83</v>
      </c>
    </row>
    <row r="38" spans="1:1" x14ac:dyDescent="0.25">
      <c r="A38" s="83" t="s">
        <v>84</v>
      </c>
    </row>
    <row r="39" spans="1:1" x14ac:dyDescent="0.25">
      <c r="A39" s="11" t="s">
        <v>12</v>
      </c>
    </row>
    <row r="40" spans="1:1" x14ac:dyDescent="0.25">
      <c r="A40" s="12"/>
    </row>
    <row r="41" spans="1:1" x14ac:dyDescent="0.25">
      <c r="A41" s="12" t="s">
        <v>8</v>
      </c>
    </row>
    <row r="42" spans="1:1" x14ac:dyDescent="0.25">
      <c r="A42" s="12" t="s">
        <v>71</v>
      </c>
    </row>
    <row r="43" spans="1:1" x14ac:dyDescent="0.25">
      <c r="A43" s="84" t="s">
        <v>9</v>
      </c>
    </row>
    <row r="44" spans="1:1" x14ac:dyDescent="0.25">
      <c r="A44" s="84" t="s">
        <v>15</v>
      </c>
    </row>
    <row r="45" spans="1:1" x14ac:dyDescent="0.25">
      <c r="A45" s="84" t="s">
        <v>16</v>
      </c>
    </row>
    <row r="46" spans="1:1" x14ac:dyDescent="0.25">
      <c r="A46" s="84" t="s">
        <v>73</v>
      </c>
    </row>
    <row r="47" spans="1:1" x14ac:dyDescent="0.25">
      <c r="A47" s="84" t="s">
        <v>10</v>
      </c>
    </row>
    <row r="48" spans="1:1" x14ac:dyDescent="0.25">
      <c r="A48" s="84" t="s">
        <v>72</v>
      </c>
    </row>
    <row r="49" spans="1:1" x14ac:dyDescent="0.25">
      <c r="A49" s="15"/>
    </row>
    <row r="50" spans="1:1" ht="31.5" x14ac:dyDescent="0.25">
      <c r="A50" s="12" t="s">
        <v>239</v>
      </c>
    </row>
    <row r="51" spans="1:1" ht="47.25" x14ac:dyDescent="0.25">
      <c r="A51" s="12" t="s">
        <v>200</v>
      </c>
    </row>
    <row r="52" spans="1:1" x14ac:dyDescent="0.25">
      <c r="A52" s="12" t="s">
        <v>201</v>
      </c>
    </row>
    <row r="53" spans="1:1" x14ac:dyDescent="0.25">
      <c r="A53" s="12" t="s">
        <v>138</v>
      </c>
    </row>
    <row r="54" spans="1:1" x14ac:dyDescent="0.25">
      <c r="A54" s="12" t="s">
        <v>18</v>
      </c>
    </row>
    <row r="55" spans="1:1" ht="63" x14ac:dyDescent="0.25">
      <c r="A55" s="12" t="s">
        <v>92</v>
      </c>
    </row>
    <row r="56" spans="1:1" ht="31.5" x14ac:dyDescent="0.25">
      <c r="A56" s="12" t="s">
        <v>94</v>
      </c>
    </row>
    <row r="57" spans="1:1" ht="47.25" x14ac:dyDescent="0.25">
      <c r="A57" s="11" t="s">
        <v>93</v>
      </c>
    </row>
    <row r="58" spans="1:1" x14ac:dyDescent="0.25">
      <c r="A58" s="12" t="s">
        <v>199</v>
      </c>
    </row>
    <row r="59" spans="1:1" x14ac:dyDescent="0.25">
      <c r="A59" s="11" t="s">
        <v>74</v>
      </c>
    </row>
    <row r="61" spans="1:1" x14ac:dyDescent="0.25">
      <c r="A61" s="78" t="str">
        <f>""&amp;TEXT('A_GRAĐ-OBRT'!A100,) &amp;") " &amp;TEXT('A_GRAĐ-OBRT'!B100,)&amp;""</f>
        <v>A.5.) KERAMIČARSKI RADOVI</v>
      </c>
    </row>
    <row r="62" spans="1:1" ht="47.25" x14ac:dyDescent="0.25">
      <c r="A62" s="11" t="s">
        <v>96</v>
      </c>
    </row>
    <row r="63" spans="1:1" x14ac:dyDescent="0.25">
      <c r="A63" s="11" t="s">
        <v>89</v>
      </c>
    </row>
    <row r="64" spans="1:1" x14ac:dyDescent="0.25">
      <c r="A64" s="85" t="s">
        <v>85</v>
      </c>
    </row>
    <row r="65" spans="1:1" x14ac:dyDescent="0.25">
      <c r="A65" s="85" t="s">
        <v>86</v>
      </c>
    </row>
    <row r="66" spans="1:1" x14ac:dyDescent="0.25">
      <c r="A66" s="85" t="s">
        <v>87</v>
      </c>
    </row>
    <row r="67" spans="1:1" x14ac:dyDescent="0.25">
      <c r="A67" s="85" t="s">
        <v>88</v>
      </c>
    </row>
    <row r="68" spans="1:1" x14ac:dyDescent="0.25">
      <c r="A68" s="85" t="s">
        <v>90</v>
      </c>
    </row>
    <row r="70" spans="1:1" x14ac:dyDescent="0.25">
      <c r="A70" s="78" t="str">
        <f>""&amp;TEXT('A_GRAĐ-OBRT'!A112,) &amp;") " &amp;TEXT('A_GRAĐ-OBRT'!B112,)&amp;""</f>
        <v>A.6.) PODOPOLAGAČKI RADOVI</v>
      </c>
    </row>
    <row r="71" spans="1:1" x14ac:dyDescent="0.25">
      <c r="A71" s="11" t="s">
        <v>203</v>
      </c>
    </row>
    <row r="72" spans="1:1" ht="47.25" x14ac:dyDescent="0.25">
      <c r="A72" s="11" t="s">
        <v>204</v>
      </c>
    </row>
    <row r="73" spans="1:1" ht="31.5" x14ac:dyDescent="0.25">
      <c r="A73" s="125" t="s">
        <v>205</v>
      </c>
    </row>
    <row r="74" spans="1:1" ht="47.25" x14ac:dyDescent="0.25">
      <c r="A74" s="125" t="s">
        <v>206</v>
      </c>
    </row>
    <row r="75" spans="1:1" ht="47.25" x14ac:dyDescent="0.25">
      <c r="A75" s="125" t="s">
        <v>207</v>
      </c>
    </row>
    <row r="76" spans="1:1" x14ac:dyDescent="0.25">
      <c r="A76" s="125" t="s">
        <v>208</v>
      </c>
    </row>
    <row r="77" spans="1:1" x14ac:dyDescent="0.25">
      <c r="A77" s="125" t="s">
        <v>209</v>
      </c>
    </row>
    <row r="78" spans="1:1" ht="31.5" x14ac:dyDescent="0.25">
      <c r="A78" s="79" t="s">
        <v>210</v>
      </c>
    </row>
    <row r="79" spans="1:1" ht="31.5" x14ac:dyDescent="0.25">
      <c r="A79" s="79" t="s">
        <v>211</v>
      </c>
    </row>
    <row r="80" spans="1:1" x14ac:dyDescent="0.25">
      <c r="A80" s="79" t="s">
        <v>212</v>
      </c>
    </row>
    <row r="82" spans="1:1" x14ac:dyDescent="0.25">
      <c r="A82" s="79" t="s">
        <v>213</v>
      </c>
    </row>
    <row r="83" spans="1:1" x14ac:dyDescent="0.25">
      <c r="A83" s="80" t="s">
        <v>214</v>
      </c>
    </row>
    <row r="84" spans="1:1" x14ac:dyDescent="0.25">
      <c r="A84" s="80" t="s">
        <v>215</v>
      </c>
    </row>
    <row r="85" spans="1:1" x14ac:dyDescent="0.25">
      <c r="A85" s="80" t="s">
        <v>216</v>
      </c>
    </row>
    <row r="86" spans="1:1" x14ac:dyDescent="0.25">
      <c r="A86" s="80" t="s">
        <v>217</v>
      </c>
    </row>
    <row r="87" spans="1:1" x14ac:dyDescent="0.25">
      <c r="A87" s="80" t="s">
        <v>218</v>
      </c>
    </row>
    <row r="88" spans="1:1" x14ac:dyDescent="0.25">
      <c r="A88" s="80" t="s">
        <v>219</v>
      </c>
    </row>
    <row r="89" spans="1:1" x14ac:dyDescent="0.25">
      <c r="A89" s="80" t="s">
        <v>220</v>
      </c>
    </row>
    <row r="90" spans="1:1" x14ac:dyDescent="0.25">
      <c r="A90" s="80" t="s">
        <v>221</v>
      </c>
    </row>
    <row r="91" spans="1:1" x14ac:dyDescent="0.25">
      <c r="A91" s="80" t="s">
        <v>222</v>
      </c>
    </row>
    <row r="93" spans="1:1" x14ac:dyDescent="0.25">
      <c r="A93" s="78" t="str">
        <f>""&amp;TEXT('A_GRAĐ-OBRT'!A144,) &amp;") " &amp;TEXT('A_GRAĐ-OBRT'!B144,)&amp;""</f>
        <v>A.7.) FASADERSKI I LIČILAČKI RADOVI</v>
      </c>
    </row>
    <row r="94" spans="1:1" ht="31.5" x14ac:dyDescent="0.25">
      <c r="A94" s="79" t="s">
        <v>262</v>
      </c>
    </row>
  </sheetData>
  <sheetProtection selectLockedCells="1"/>
  <dataValidations count="1">
    <dataValidation operator="lessThan" allowBlank="1" showInputMessage="1" showErrorMessage="1" sqref="B1:XFD1048576"/>
  </dataValidations>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&amp;R&amp;"Calibri,Regular"&amp;P/&amp;N</firstFooter>
  </headerFooter>
  <rowBreaks count="1" manualBreakCount="1">
    <brk id="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5"/>
  <sheetViews>
    <sheetView tabSelected="1" view="pageBreakPreview" zoomScaleNormal="85" zoomScaleSheetLayoutView="100" workbookViewId="0">
      <pane ySplit="8" topLeftCell="A9" activePane="bottomLeft" state="frozen"/>
      <selection sqref="A1:XFD1048576"/>
      <selection pane="bottomLeft" activeCell="B13" sqref="B13"/>
    </sheetView>
  </sheetViews>
  <sheetFormatPr defaultColWidth="9.140625" defaultRowHeight="15.75" x14ac:dyDescent="0.25"/>
  <cols>
    <col min="1" max="1" width="5.7109375" style="25" customWidth="1"/>
    <col min="2" max="2" width="55.7109375" style="11" customWidth="1"/>
    <col min="3" max="3" width="8.7109375" style="52" customWidth="1"/>
    <col min="4" max="4" width="11.7109375" style="53" customWidth="1"/>
    <col min="5" max="5" width="11.7109375" style="58" customWidth="1"/>
    <col min="6" max="6" width="17.7109375" style="39" customWidth="1"/>
    <col min="7" max="16384" width="9.140625" style="1"/>
  </cols>
  <sheetData>
    <row r="1" spans="1:8" x14ac:dyDescent="0.25">
      <c r="A1" s="67" t="str">
        <f>"GRAĐEVINA: "&amp;TEXT(NASLOVNICA!A11,)&amp;", "&amp;TEXT(NASLOVNICA!A12,)</f>
        <v>GRAĐEVINA: DOM ZA ODRASLE OSOBE LOBOR-GRAD, STARI BOLNIČKI ODJEL, k.č.br. 1514/11, k.o. 336149, PURGA</v>
      </c>
      <c r="C1" s="69"/>
      <c r="D1" s="69"/>
      <c r="E1" s="70"/>
      <c r="F1" s="69"/>
    </row>
    <row r="2" spans="1:8" x14ac:dyDescent="0.25">
      <c r="A2" s="67" t="str">
        <f>"PROJEKT: "&amp;TEXT(NASLOVNICA!A21,)</f>
        <v>PROJEKT: SANACIJA PODOVA</v>
      </c>
      <c r="C2" s="69"/>
      <c r="D2" s="69"/>
      <c r="E2" s="70"/>
      <c r="F2" s="69"/>
    </row>
    <row r="3" spans="1:8" x14ac:dyDescent="0.25">
      <c r="A3" s="67" t="s">
        <v>110</v>
      </c>
      <c r="C3" s="69"/>
      <c r="D3" s="69"/>
      <c r="E3" s="70"/>
      <c r="F3" s="69"/>
    </row>
    <row r="4" spans="1:8" x14ac:dyDescent="0.25">
      <c r="C4" s="44"/>
      <c r="D4" s="45"/>
      <c r="E4" s="71"/>
      <c r="F4" s="32"/>
    </row>
    <row r="5" spans="1:8" s="2" customFormat="1" ht="31.5" x14ac:dyDescent="0.2">
      <c r="A5" s="30" t="s">
        <v>0</v>
      </c>
      <c r="B5" s="82" t="s">
        <v>4</v>
      </c>
      <c r="C5" s="28" t="s">
        <v>1</v>
      </c>
      <c r="D5" s="18" t="s">
        <v>2</v>
      </c>
      <c r="E5" s="29" t="s">
        <v>3</v>
      </c>
      <c r="F5" s="24" t="s">
        <v>7</v>
      </c>
    </row>
    <row r="6" spans="1:8" s="2" customFormat="1" x14ac:dyDescent="0.2">
      <c r="A6" s="25"/>
      <c r="B6" s="12"/>
      <c r="C6" s="46"/>
      <c r="D6" s="47"/>
      <c r="E6" s="72"/>
      <c r="F6" s="33"/>
    </row>
    <row r="7" spans="1:8" x14ac:dyDescent="0.25">
      <c r="A7" s="26" t="s">
        <v>6</v>
      </c>
      <c r="B7" s="13" t="s">
        <v>111</v>
      </c>
      <c r="C7" s="48"/>
      <c r="D7" s="49"/>
      <c r="E7" s="73"/>
      <c r="F7" s="34"/>
    </row>
    <row r="8" spans="1:8" s="5" customFormat="1" x14ac:dyDescent="0.25">
      <c r="A8" s="27"/>
      <c r="B8" s="10"/>
      <c r="C8" s="50"/>
      <c r="D8" s="51"/>
      <c r="E8" s="74"/>
      <c r="F8" s="35"/>
    </row>
    <row r="9" spans="1:8" x14ac:dyDescent="0.25">
      <c r="A9" s="26" t="str">
        <f>TEXT($A$7,)&amp;"1."</f>
        <v>A.1.</v>
      </c>
      <c r="B9" s="13" t="s">
        <v>78</v>
      </c>
      <c r="C9" s="48"/>
      <c r="D9" s="49"/>
      <c r="E9" s="62"/>
      <c r="F9" s="36"/>
    </row>
    <row r="10" spans="1:8" s="5" customFormat="1" x14ac:dyDescent="0.25">
      <c r="A10" s="27"/>
      <c r="B10" s="10"/>
      <c r="C10" s="50"/>
      <c r="D10" s="51"/>
      <c r="E10" s="75"/>
      <c r="F10" s="37"/>
    </row>
    <row r="11" spans="1:8" s="5" customFormat="1" x14ac:dyDescent="0.25">
      <c r="A11" s="27">
        <v>1</v>
      </c>
      <c r="B11" s="10" t="s">
        <v>141</v>
      </c>
      <c r="C11" s="57"/>
      <c r="D11" s="56"/>
      <c r="E11" s="60"/>
      <c r="F11" s="40" t="s">
        <v>69</v>
      </c>
    </row>
    <row r="12" spans="1:8" s="5" customFormat="1" ht="47.25" x14ac:dyDescent="0.25">
      <c r="A12" s="27"/>
      <c r="B12" s="31" t="s">
        <v>185</v>
      </c>
      <c r="C12" s="57" t="s">
        <v>114</v>
      </c>
      <c r="D12" s="56">
        <v>1</v>
      </c>
      <c r="E12" s="60"/>
      <c r="F12" s="40">
        <f>D12*E12</f>
        <v>0</v>
      </c>
    </row>
    <row r="13" spans="1:8" s="5" customFormat="1" x14ac:dyDescent="0.25">
      <c r="A13" s="27"/>
      <c r="B13" s="31"/>
      <c r="C13" s="57"/>
      <c r="D13" s="56"/>
      <c r="E13" s="60"/>
      <c r="F13" s="40"/>
    </row>
    <row r="14" spans="1:8" s="5" customFormat="1" x14ac:dyDescent="0.25">
      <c r="A14" s="27">
        <f>COUNT($A$9:A13)+1</f>
        <v>2</v>
      </c>
      <c r="B14" s="10" t="s">
        <v>142</v>
      </c>
      <c r="C14" s="57"/>
      <c r="D14" s="56"/>
      <c r="E14" s="60"/>
      <c r="F14" s="40"/>
    </row>
    <row r="15" spans="1:8" s="5" customFormat="1" ht="101.1" customHeight="1" x14ac:dyDescent="0.25">
      <c r="A15" s="27"/>
      <c r="B15" s="31" t="s">
        <v>187</v>
      </c>
      <c r="C15" s="57" t="s">
        <v>114</v>
      </c>
      <c r="D15" s="56">
        <v>1</v>
      </c>
      <c r="E15" s="60"/>
      <c r="F15" s="40">
        <f>D15*E15</f>
        <v>0</v>
      </c>
    </row>
    <row r="16" spans="1:8" x14ac:dyDescent="0.25">
      <c r="H16" s="5"/>
    </row>
    <row r="17" spans="1:8" x14ac:dyDescent="0.25">
      <c r="A17" s="26"/>
      <c r="B17" s="13" t="str">
        <f>"UKUPNO - "&amp;TEXT(A9,) &amp;" " &amp;TEXT(B9,)&amp;" (kn):"</f>
        <v>UKUPNO - A.1. PRIPREMNI I ZAVRŠNI RADOVI (kn):</v>
      </c>
      <c r="C17" s="48"/>
      <c r="D17" s="49"/>
      <c r="E17" s="62"/>
      <c r="F17" s="38">
        <f>SUM(F10:F16)</f>
        <v>0</v>
      </c>
      <c r="H17" s="5"/>
    </row>
    <row r="18" spans="1:8" s="5" customFormat="1" x14ac:dyDescent="0.25">
      <c r="A18" s="27"/>
      <c r="B18" s="10"/>
      <c r="C18" s="50"/>
      <c r="D18" s="51"/>
      <c r="E18" s="75"/>
      <c r="F18" s="37"/>
    </row>
    <row r="19" spans="1:8" x14ac:dyDescent="0.25">
      <c r="B19" s="12"/>
      <c r="C19" s="46"/>
      <c r="D19" s="47"/>
      <c r="E19" s="59"/>
      <c r="F19" s="38"/>
      <c r="H19" s="5"/>
    </row>
    <row r="20" spans="1:8" x14ac:dyDescent="0.25">
      <c r="A20" s="26" t="str">
        <f>TEXT($A$7,)&amp;"2."</f>
        <v>A.2.</v>
      </c>
      <c r="B20" s="13" t="s">
        <v>95</v>
      </c>
      <c r="C20" s="54"/>
      <c r="D20" s="55"/>
      <c r="E20" s="62"/>
      <c r="F20" s="36"/>
      <c r="H20" s="5"/>
    </row>
    <row r="21" spans="1:8" s="5" customFormat="1" x14ac:dyDescent="0.25">
      <c r="A21" s="27"/>
      <c r="B21" s="10"/>
      <c r="C21" s="57"/>
      <c r="D21" s="56"/>
      <c r="E21" s="75"/>
      <c r="F21" s="37"/>
    </row>
    <row r="22" spans="1:8" s="5" customFormat="1" ht="81.599999999999994" customHeight="1" x14ac:dyDescent="0.25">
      <c r="A22" s="27"/>
      <c r="B22" s="10" t="s">
        <v>136</v>
      </c>
      <c r="C22" s="57"/>
      <c r="D22" s="56"/>
      <c r="E22" s="75"/>
      <c r="F22" s="37"/>
    </row>
    <row r="23" spans="1:8" s="5" customFormat="1" x14ac:dyDescent="0.25">
      <c r="A23" s="27"/>
      <c r="B23" s="10"/>
      <c r="C23" s="57"/>
      <c r="D23" s="56"/>
      <c r="E23" s="75"/>
      <c r="F23" s="37"/>
    </row>
    <row r="24" spans="1:8" s="5" customFormat="1" ht="31.5" x14ac:dyDescent="0.25">
      <c r="A24" s="27">
        <v>1</v>
      </c>
      <c r="B24" s="10" t="s">
        <v>143</v>
      </c>
      <c r="C24" s="57"/>
      <c r="D24" s="56"/>
      <c r="E24" s="60"/>
      <c r="F24" s="40"/>
    </row>
    <row r="25" spans="1:8" s="5" customFormat="1" x14ac:dyDescent="0.25">
      <c r="A25" s="27"/>
      <c r="B25" s="31" t="s">
        <v>188</v>
      </c>
      <c r="C25" s="57"/>
      <c r="D25" s="56"/>
      <c r="E25" s="60"/>
      <c r="F25" s="40"/>
    </row>
    <row r="26" spans="1:8" s="5" customFormat="1" x14ac:dyDescent="0.25">
      <c r="A26" s="27" t="s">
        <v>116</v>
      </c>
      <c r="B26" s="14" t="s">
        <v>195</v>
      </c>
      <c r="C26" s="57" t="s">
        <v>113</v>
      </c>
      <c r="D26" s="56">
        <v>1</v>
      </c>
      <c r="E26" s="60"/>
      <c r="F26" s="40">
        <f>D26*E26</f>
        <v>0</v>
      </c>
    </row>
    <row r="27" spans="1:8" s="5" customFormat="1" ht="31.5" x14ac:dyDescent="0.25">
      <c r="A27" s="27" t="s">
        <v>117</v>
      </c>
      <c r="B27" s="14" t="s">
        <v>196</v>
      </c>
      <c r="C27" s="57" t="s">
        <v>113</v>
      </c>
      <c r="D27" s="56">
        <v>1</v>
      </c>
      <c r="E27" s="60"/>
      <c r="F27" s="40">
        <f>D27*E27</f>
        <v>0</v>
      </c>
    </row>
    <row r="28" spans="1:8" s="5" customFormat="1" x14ac:dyDescent="0.25">
      <c r="A28" s="27"/>
      <c r="B28" s="14"/>
      <c r="C28" s="57"/>
      <c r="D28" s="56"/>
      <c r="E28" s="60"/>
      <c r="F28" s="35"/>
    </row>
    <row r="29" spans="1:8" s="5" customFormat="1" x14ac:dyDescent="0.25">
      <c r="A29" s="27">
        <f>COUNT($A$20:A28)+1</f>
        <v>2</v>
      </c>
      <c r="B29" s="101" t="s">
        <v>144</v>
      </c>
      <c r="C29" s="57"/>
      <c r="D29" s="56"/>
      <c r="E29" s="60"/>
      <c r="F29" s="35"/>
    </row>
    <row r="30" spans="1:8" s="5" customFormat="1" ht="31.5" x14ac:dyDescent="0.25">
      <c r="A30" s="27"/>
      <c r="B30" s="14" t="s">
        <v>189</v>
      </c>
      <c r="C30" s="57"/>
      <c r="D30" s="56"/>
      <c r="E30" s="60"/>
      <c r="F30" s="35"/>
    </row>
    <row r="31" spans="1:8" s="5" customFormat="1" x14ac:dyDescent="0.25">
      <c r="A31" s="27" t="s">
        <v>116</v>
      </c>
      <c r="B31" s="31" t="s">
        <v>145</v>
      </c>
      <c r="C31" s="57" t="s">
        <v>115</v>
      </c>
      <c r="D31" s="56">
        <v>200</v>
      </c>
      <c r="E31" s="60"/>
      <c r="F31" s="40">
        <f>D31*E31</f>
        <v>0</v>
      </c>
    </row>
    <row r="32" spans="1:8" s="5" customFormat="1" x14ac:dyDescent="0.25">
      <c r="A32" s="27" t="s">
        <v>117</v>
      </c>
      <c r="B32" s="31" t="s">
        <v>120</v>
      </c>
      <c r="C32" s="57" t="s">
        <v>112</v>
      </c>
      <c r="D32" s="56">
        <v>125</v>
      </c>
      <c r="E32" s="60"/>
      <c r="F32" s="40">
        <f>D32*E32</f>
        <v>0</v>
      </c>
    </row>
    <row r="33" spans="1:8" s="5" customFormat="1" x14ac:dyDescent="0.25">
      <c r="A33" s="27"/>
      <c r="B33" s="14"/>
      <c r="C33" s="57"/>
      <c r="D33" s="56"/>
      <c r="E33" s="60"/>
      <c r="F33" s="40"/>
    </row>
    <row r="34" spans="1:8" s="5" customFormat="1" x14ac:dyDescent="0.25">
      <c r="A34" s="27">
        <f>COUNT($A$20:A33)+1</f>
        <v>3</v>
      </c>
      <c r="B34" s="10" t="s">
        <v>146</v>
      </c>
      <c r="C34" s="57"/>
      <c r="D34" s="56"/>
      <c r="E34" s="60"/>
      <c r="F34" s="40"/>
    </row>
    <row r="35" spans="1:8" s="5" customFormat="1" ht="66.95" customHeight="1" x14ac:dyDescent="0.25">
      <c r="A35" s="27"/>
      <c r="B35" s="31" t="s">
        <v>190</v>
      </c>
      <c r="C35" s="57" t="s">
        <v>115</v>
      </c>
      <c r="D35" s="56">
        <v>160</v>
      </c>
      <c r="E35" s="60"/>
      <c r="F35" s="40">
        <f>D35*E35</f>
        <v>0</v>
      </c>
    </row>
    <row r="36" spans="1:8" s="5" customFormat="1" x14ac:dyDescent="0.25">
      <c r="A36" s="27"/>
      <c r="B36" s="31"/>
      <c r="C36" s="57"/>
      <c r="D36" s="56"/>
      <c r="E36" s="60"/>
      <c r="F36" s="40"/>
    </row>
    <row r="37" spans="1:8" s="5" customFormat="1" ht="31.5" x14ac:dyDescent="0.25">
      <c r="A37" s="27">
        <f>COUNT($A$20:A36)+1</f>
        <v>4</v>
      </c>
      <c r="B37" s="101" t="s">
        <v>147</v>
      </c>
      <c r="C37" s="57"/>
      <c r="D37" s="56"/>
      <c r="E37" s="60"/>
      <c r="F37" s="40"/>
    </row>
    <row r="38" spans="1:8" s="5" customFormat="1" x14ac:dyDescent="0.25">
      <c r="A38" s="27"/>
      <c r="B38" s="31" t="s">
        <v>191</v>
      </c>
      <c r="C38" s="57"/>
      <c r="D38" s="56"/>
      <c r="E38" s="60"/>
      <c r="F38" s="40"/>
    </row>
    <row r="39" spans="1:8" s="5" customFormat="1" x14ac:dyDescent="0.25">
      <c r="A39" s="27" t="s">
        <v>116</v>
      </c>
      <c r="B39" s="14" t="s">
        <v>122</v>
      </c>
      <c r="C39" s="57" t="s">
        <v>115</v>
      </c>
      <c r="D39" s="56">
        <v>65</v>
      </c>
      <c r="E39" s="60"/>
      <c r="F39" s="40">
        <f t="shared" ref="F39:F40" si="0">D39*E39</f>
        <v>0</v>
      </c>
    </row>
    <row r="40" spans="1:8" s="5" customFormat="1" x14ac:dyDescent="0.25">
      <c r="A40" s="27" t="s">
        <v>117</v>
      </c>
      <c r="B40" s="14" t="s">
        <v>148</v>
      </c>
      <c r="C40" s="57" t="s">
        <v>115</v>
      </c>
      <c r="D40" s="56">
        <v>65</v>
      </c>
      <c r="E40" s="60"/>
      <c r="F40" s="40">
        <f t="shared" si="0"/>
        <v>0</v>
      </c>
    </row>
    <row r="41" spans="1:8" s="5" customFormat="1" x14ac:dyDescent="0.25">
      <c r="A41" s="27"/>
      <c r="B41" s="31"/>
      <c r="C41" s="57"/>
      <c r="D41" s="56"/>
      <c r="E41" s="60"/>
      <c r="F41" s="40"/>
    </row>
    <row r="42" spans="1:8" s="5" customFormat="1" ht="31.5" x14ac:dyDescent="0.25">
      <c r="A42" s="27">
        <f>COUNT($A$20:A41)+1</f>
        <v>5</v>
      </c>
      <c r="B42" s="10" t="s">
        <v>149</v>
      </c>
      <c r="C42" s="57"/>
      <c r="D42" s="56"/>
      <c r="E42" s="60"/>
      <c r="F42" s="40"/>
    </row>
    <row r="43" spans="1:8" s="5" customFormat="1" ht="47.25" x14ac:dyDescent="0.25">
      <c r="A43" s="27"/>
      <c r="B43" s="31" t="s">
        <v>192</v>
      </c>
      <c r="C43" s="57"/>
      <c r="D43" s="56"/>
      <c r="E43" s="60"/>
      <c r="F43" s="40"/>
    </row>
    <row r="44" spans="1:8" s="5" customFormat="1" x14ac:dyDescent="0.25">
      <c r="A44" s="27" t="s">
        <v>116</v>
      </c>
      <c r="B44" s="31" t="s">
        <v>119</v>
      </c>
      <c r="C44" s="57" t="s">
        <v>115</v>
      </c>
      <c r="D44" s="56">
        <v>60</v>
      </c>
      <c r="E44" s="60"/>
      <c r="F44" s="40">
        <f t="shared" ref="F44:F45" si="1">D44*E44</f>
        <v>0</v>
      </c>
    </row>
    <row r="45" spans="1:8" s="128" customFormat="1" x14ac:dyDescent="0.25">
      <c r="A45" s="27" t="s">
        <v>117</v>
      </c>
      <c r="B45" s="127" t="s">
        <v>193</v>
      </c>
      <c r="C45" s="57" t="s">
        <v>112</v>
      </c>
      <c r="D45" s="56">
        <v>55</v>
      </c>
      <c r="E45" s="60"/>
      <c r="F45" s="40">
        <f t="shared" si="1"/>
        <v>0</v>
      </c>
      <c r="H45" s="5"/>
    </row>
    <row r="46" spans="1:8" s="128" customFormat="1" x14ac:dyDescent="0.25">
      <c r="A46" s="129"/>
      <c r="B46" s="127"/>
      <c r="H46" s="5"/>
    </row>
    <row r="47" spans="1:8" s="128" customFormat="1" x14ac:dyDescent="0.25">
      <c r="A47" s="27">
        <f>COUNT($A$20:A46)+1</f>
        <v>6</v>
      </c>
      <c r="B47" s="130" t="s">
        <v>121</v>
      </c>
      <c r="C47" s="57"/>
      <c r="D47" s="56"/>
      <c r="E47" s="60"/>
      <c r="F47" s="35"/>
      <c r="H47" s="5"/>
    </row>
    <row r="48" spans="1:8" s="5" customFormat="1" ht="47.25" x14ac:dyDescent="0.25">
      <c r="A48" s="27"/>
      <c r="B48" s="31" t="s">
        <v>194</v>
      </c>
      <c r="C48" s="57" t="s">
        <v>115</v>
      </c>
      <c r="D48" s="56">
        <v>5</v>
      </c>
      <c r="E48" s="60"/>
      <c r="F48" s="40">
        <f>D48*E48</f>
        <v>0</v>
      </c>
    </row>
    <row r="49" spans="1:8" s="5" customFormat="1" x14ac:dyDescent="0.25">
      <c r="A49" s="27"/>
      <c r="B49" s="101"/>
      <c r="C49" s="57"/>
      <c r="D49" s="56"/>
      <c r="E49" s="60"/>
      <c r="F49" s="40"/>
    </row>
    <row r="50" spans="1:8" s="5" customFormat="1" ht="31.5" x14ac:dyDescent="0.25">
      <c r="A50" s="27">
        <f>COUNT($A$20:A49)+1</f>
        <v>7</v>
      </c>
      <c r="B50" s="101" t="s">
        <v>150</v>
      </c>
      <c r="C50" s="57"/>
      <c r="D50" s="56"/>
      <c r="E50" s="60"/>
      <c r="F50" s="40"/>
    </row>
    <row r="51" spans="1:8" s="5" customFormat="1" ht="78.75" x14ac:dyDescent="0.25">
      <c r="A51" s="27"/>
      <c r="B51" s="14" t="s">
        <v>241</v>
      </c>
      <c r="C51" s="57" t="s">
        <v>115</v>
      </c>
      <c r="D51" s="56">
        <v>40</v>
      </c>
      <c r="E51" s="60"/>
      <c r="F51" s="40">
        <f>D51*E51</f>
        <v>0</v>
      </c>
    </row>
    <row r="52" spans="1:8" s="108" customFormat="1" x14ac:dyDescent="0.25">
      <c r="A52" s="27"/>
      <c r="B52" s="103"/>
      <c r="C52" s="104"/>
      <c r="D52" s="105"/>
      <c r="E52" s="106"/>
      <c r="F52" s="107"/>
      <c r="H52" s="5"/>
    </row>
    <row r="53" spans="1:8" x14ac:dyDescent="0.25">
      <c r="A53" s="26"/>
      <c r="B53" s="13" t="str">
        <f>"UKUPNO - "&amp;TEXT(A20,) &amp;" " &amp;TEXT(B20,)&amp;" (kn):"</f>
        <v>UKUPNO - A.2. RADOVI DEMONTAŽE I RUŠENJA (kn):</v>
      </c>
      <c r="C53" s="48"/>
      <c r="D53" s="49"/>
      <c r="E53" s="62"/>
      <c r="F53" s="38">
        <f>SUM(F23:F52)</f>
        <v>0</v>
      </c>
      <c r="H53" s="5"/>
    </row>
    <row r="54" spans="1:8" x14ac:dyDescent="0.25">
      <c r="B54" s="12"/>
      <c r="C54" s="46"/>
      <c r="D54" s="47"/>
      <c r="E54" s="59"/>
      <c r="F54" s="38"/>
      <c r="H54" s="5"/>
    </row>
    <row r="55" spans="1:8" x14ac:dyDescent="0.25">
      <c r="B55" s="12"/>
      <c r="C55" s="46"/>
      <c r="F55" s="38"/>
      <c r="H55" s="5"/>
    </row>
    <row r="56" spans="1:8" x14ac:dyDescent="0.25">
      <c r="A56" s="26" t="str">
        <f>TEXT($A$7,)&amp;"3."</f>
        <v>A.3.</v>
      </c>
      <c r="B56" s="13" t="s">
        <v>152</v>
      </c>
      <c r="C56" s="48"/>
      <c r="D56" s="49"/>
      <c r="E56" s="61"/>
      <c r="F56" s="36"/>
      <c r="H56" s="5"/>
    </row>
    <row r="57" spans="1:8" x14ac:dyDescent="0.25">
      <c r="B57" s="12"/>
      <c r="F57" s="38"/>
      <c r="H57" s="5"/>
    </row>
    <row r="58" spans="1:8" ht="32.1" customHeight="1" x14ac:dyDescent="0.25">
      <c r="A58" s="25">
        <v>1</v>
      </c>
      <c r="B58" s="12" t="s">
        <v>154</v>
      </c>
      <c r="C58" s="46"/>
      <c r="D58" s="47"/>
      <c r="E58" s="59"/>
      <c r="F58" s="38"/>
      <c r="H58" s="5"/>
    </row>
    <row r="59" spans="1:8" ht="47.25" x14ac:dyDescent="0.25">
      <c r="A59" s="25" t="s">
        <v>116</v>
      </c>
      <c r="B59" s="11" t="s">
        <v>237</v>
      </c>
      <c r="D59" s="56"/>
      <c r="F59" s="40"/>
      <c r="H59" s="5"/>
    </row>
    <row r="60" spans="1:8" ht="31.5" x14ac:dyDescent="0.25">
      <c r="B60" s="11" t="s">
        <v>238</v>
      </c>
      <c r="C60" s="52" t="s">
        <v>112</v>
      </c>
      <c r="D60" s="56">
        <v>30</v>
      </c>
      <c r="F60" s="40">
        <f>D60*E60</f>
        <v>0</v>
      </c>
      <c r="H60" s="5"/>
    </row>
    <row r="61" spans="1:8" ht="47.25" x14ac:dyDescent="0.25">
      <c r="A61" s="102" t="s">
        <v>117</v>
      </c>
      <c r="B61" s="11" t="s">
        <v>197</v>
      </c>
      <c r="C61" s="52" t="s">
        <v>115</v>
      </c>
      <c r="D61" s="56">
        <v>160</v>
      </c>
      <c r="F61" s="40">
        <f>D61*E61</f>
        <v>0</v>
      </c>
      <c r="H61" s="5"/>
    </row>
    <row r="62" spans="1:8" x14ac:dyDescent="0.25">
      <c r="D62" s="56"/>
      <c r="F62" s="107"/>
      <c r="H62" s="5"/>
    </row>
    <row r="63" spans="1:8" x14ac:dyDescent="0.25">
      <c r="A63" s="27">
        <f>COUNT($A$56:A62)+1</f>
        <v>2</v>
      </c>
      <c r="B63" s="12" t="s">
        <v>155</v>
      </c>
      <c r="H63" s="5"/>
    </row>
    <row r="64" spans="1:8" ht="65.45" customHeight="1" x14ac:dyDescent="0.25">
      <c r="B64" s="11" t="s">
        <v>198</v>
      </c>
      <c r="C64" s="52" t="s">
        <v>112</v>
      </c>
      <c r="D64" s="53">
        <f>D32+D45</f>
        <v>180</v>
      </c>
      <c r="F64" s="40">
        <f>D64*E64</f>
        <v>0</v>
      </c>
      <c r="H64" s="5"/>
    </row>
    <row r="65" spans="1:8" x14ac:dyDescent="0.25">
      <c r="D65" s="56"/>
      <c r="H65" s="5"/>
    </row>
    <row r="66" spans="1:8" x14ac:dyDescent="0.25">
      <c r="A66" s="27">
        <f>COUNT($A$56:A65)+1</f>
        <v>3</v>
      </c>
      <c r="B66" s="12" t="s">
        <v>240</v>
      </c>
      <c r="D66" s="56"/>
      <c r="F66" s="107"/>
      <c r="H66" s="5"/>
    </row>
    <row r="67" spans="1:8" ht="115.5" customHeight="1" x14ac:dyDescent="0.25">
      <c r="A67" s="102"/>
      <c r="B67" s="11" t="s">
        <v>156</v>
      </c>
      <c r="D67" s="56"/>
      <c r="H67" s="5"/>
    </row>
    <row r="68" spans="1:8" x14ac:dyDescent="0.25">
      <c r="B68" s="11" t="s">
        <v>123</v>
      </c>
      <c r="C68" s="52" t="s">
        <v>115</v>
      </c>
      <c r="D68" s="56">
        <v>60</v>
      </c>
      <c r="F68" s="40">
        <f>D68*E68</f>
        <v>0</v>
      </c>
      <c r="H68" s="5"/>
    </row>
    <row r="69" spans="1:8" x14ac:dyDescent="0.25">
      <c r="D69" s="56"/>
      <c r="H69" s="5"/>
    </row>
    <row r="70" spans="1:8" x14ac:dyDescent="0.25">
      <c r="A70" s="27">
        <f>COUNT($A$56:A69)+1</f>
        <v>4</v>
      </c>
      <c r="B70" s="12" t="s">
        <v>124</v>
      </c>
      <c r="D70" s="56"/>
      <c r="F70" s="107"/>
      <c r="H70" s="5"/>
    </row>
    <row r="71" spans="1:8" ht="63" customHeight="1" x14ac:dyDescent="0.25">
      <c r="A71" s="102"/>
      <c r="B71" s="11" t="s">
        <v>184</v>
      </c>
      <c r="C71" s="52" t="s">
        <v>115</v>
      </c>
      <c r="D71" s="53">
        <v>85</v>
      </c>
      <c r="F71" s="40">
        <f>D71*E71</f>
        <v>0</v>
      </c>
      <c r="H71" s="5"/>
    </row>
    <row r="72" spans="1:8" s="108" customFormat="1" x14ac:dyDescent="0.25">
      <c r="A72" s="102"/>
      <c r="B72" s="109"/>
      <c r="C72" s="104"/>
      <c r="D72" s="110"/>
      <c r="E72" s="106"/>
      <c r="F72" s="107"/>
      <c r="H72" s="5"/>
    </row>
    <row r="73" spans="1:8" s="108" customFormat="1" x14ac:dyDescent="0.25">
      <c r="A73" s="27">
        <f>COUNT($A$56:A72)+1</f>
        <v>5</v>
      </c>
      <c r="B73" s="12" t="s">
        <v>126</v>
      </c>
      <c r="C73" s="52"/>
      <c r="D73" s="56"/>
      <c r="E73" s="58"/>
      <c r="F73" s="39"/>
      <c r="H73" s="5"/>
    </row>
    <row r="74" spans="1:8" s="108" customFormat="1" ht="98.45" customHeight="1" x14ac:dyDescent="0.25">
      <c r="A74" s="102"/>
      <c r="B74" s="109" t="s">
        <v>139</v>
      </c>
      <c r="C74" s="104"/>
      <c r="D74" s="105"/>
      <c r="E74" s="106"/>
      <c r="F74" s="107"/>
      <c r="H74" s="5"/>
    </row>
    <row r="75" spans="1:8" s="108" customFormat="1" x14ac:dyDescent="0.25">
      <c r="A75" s="102"/>
      <c r="B75" s="109" t="s">
        <v>125</v>
      </c>
      <c r="C75" s="104" t="s">
        <v>112</v>
      </c>
      <c r="D75" s="110">
        <v>12</v>
      </c>
      <c r="E75" s="106"/>
      <c r="F75" s="40">
        <f>D75*E75</f>
        <v>0</v>
      </c>
      <c r="H75" s="5"/>
    </row>
    <row r="76" spans="1:8" s="108" customFormat="1" x14ac:dyDescent="0.25">
      <c r="A76" s="102"/>
      <c r="B76" s="109"/>
      <c r="C76" s="104"/>
      <c r="D76" s="110"/>
      <c r="E76" s="106"/>
      <c r="F76" s="107"/>
      <c r="H76" s="5"/>
    </row>
    <row r="77" spans="1:8" s="108" customFormat="1" x14ac:dyDescent="0.25">
      <c r="A77" s="27">
        <f>COUNT($A$56:A76)+1</f>
        <v>6</v>
      </c>
      <c r="B77" s="12" t="s">
        <v>127</v>
      </c>
      <c r="C77" s="52"/>
      <c r="D77" s="56"/>
      <c r="E77" s="58"/>
      <c r="F77" s="39"/>
      <c r="H77" s="5"/>
    </row>
    <row r="78" spans="1:8" s="108" customFormat="1" ht="95.45" customHeight="1" x14ac:dyDescent="0.25">
      <c r="A78" s="102"/>
      <c r="B78" s="111" t="s">
        <v>140</v>
      </c>
      <c r="C78" s="52"/>
      <c r="D78" s="56"/>
      <c r="E78" s="58"/>
      <c r="F78" s="39"/>
      <c r="H78" s="5"/>
    </row>
    <row r="79" spans="1:8" s="108" customFormat="1" x14ac:dyDescent="0.25">
      <c r="A79" s="102"/>
      <c r="B79" s="109" t="s">
        <v>125</v>
      </c>
      <c r="C79" s="104" t="s">
        <v>112</v>
      </c>
      <c r="D79" s="105">
        <v>12</v>
      </c>
      <c r="E79" s="106"/>
      <c r="F79" s="40">
        <f>D79*E79</f>
        <v>0</v>
      </c>
      <c r="H79" s="5"/>
    </row>
    <row r="80" spans="1:8" x14ac:dyDescent="0.25">
      <c r="H80" s="5"/>
    </row>
    <row r="81" spans="1:8" s="4" customFormat="1" x14ac:dyDescent="0.25">
      <c r="A81" s="27">
        <f>COUNT($A$56:A80)+1</f>
        <v>7</v>
      </c>
      <c r="B81" s="12" t="s">
        <v>157</v>
      </c>
      <c r="C81" s="52"/>
      <c r="D81" s="56"/>
      <c r="E81" s="58"/>
      <c r="F81" s="39"/>
      <c r="H81" s="5"/>
    </row>
    <row r="82" spans="1:8" s="4" customFormat="1" ht="69" customHeight="1" x14ac:dyDescent="0.25">
      <c r="A82" s="25"/>
      <c r="B82" s="11" t="s">
        <v>129</v>
      </c>
      <c r="C82" s="52"/>
      <c r="D82" s="53"/>
      <c r="E82" s="58"/>
      <c r="F82" s="39"/>
      <c r="H82" s="5"/>
    </row>
    <row r="83" spans="1:8" s="5" customFormat="1" x14ac:dyDescent="0.25">
      <c r="A83" s="27"/>
      <c r="B83" s="31" t="s">
        <v>128</v>
      </c>
      <c r="C83" s="57"/>
      <c r="D83" s="56"/>
      <c r="E83" s="60"/>
      <c r="F83" s="40"/>
    </row>
    <row r="84" spans="1:8" s="5" customFormat="1" x14ac:dyDescent="0.25">
      <c r="A84" s="27" t="s">
        <v>116</v>
      </c>
      <c r="B84" s="31" t="s">
        <v>131</v>
      </c>
      <c r="C84" s="57" t="s">
        <v>115</v>
      </c>
      <c r="D84" s="56">
        <v>12</v>
      </c>
      <c r="E84" s="60"/>
      <c r="F84" s="40">
        <f t="shared" ref="F84:F85" si="2">D84*E84</f>
        <v>0</v>
      </c>
    </row>
    <row r="85" spans="1:8" s="5" customFormat="1" x14ac:dyDescent="0.25">
      <c r="A85" s="27" t="s">
        <v>117</v>
      </c>
      <c r="B85" s="31" t="s">
        <v>130</v>
      </c>
      <c r="C85" s="57" t="s">
        <v>115</v>
      </c>
      <c r="D85" s="56">
        <v>20</v>
      </c>
      <c r="E85" s="60"/>
      <c r="F85" s="40">
        <f t="shared" si="2"/>
        <v>0</v>
      </c>
    </row>
    <row r="86" spans="1:8" s="4" customFormat="1" x14ac:dyDescent="0.25">
      <c r="A86" s="25"/>
      <c r="B86" s="11"/>
      <c r="C86" s="52"/>
      <c r="D86" s="53"/>
      <c r="E86" s="58"/>
      <c r="F86" s="39"/>
      <c r="H86" s="5"/>
    </row>
    <row r="87" spans="1:8" x14ac:dyDescent="0.25">
      <c r="A87" s="26"/>
      <c r="B87" s="13" t="str">
        <f>"UKUPNO - "&amp;TEXT(A56,) &amp;" " &amp;TEXT(B56,)&amp;" (kn):"</f>
        <v>UKUPNO - A.3.  ZIDARSKI I IZOLATERSKI RADOVI (kn):</v>
      </c>
      <c r="C87" s="48"/>
      <c r="D87" s="49"/>
      <c r="E87" s="62"/>
      <c r="F87" s="38">
        <f>SUM(F57:F86)</f>
        <v>0</v>
      </c>
      <c r="H87" s="5"/>
    </row>
    <row r="88" spans="1:8" s="5" customFormat="1" x14ac:dyDescent="0.25">
      <c r="A88" s="27"/>
      <c r="B88" s="10"/>
      <c r="C88" s="50"/>
      <c r="D88" s="51"/>
      <c r="E88" s="75"/>
      <c r="F88" s="37"/>
    </row>
    <row r="89" spans="1:8" x14ac:dyDescent="0.25">
      <c r="B89" s="12"/>
      <c r="F89" s="38"/>
      <c r="H89" s="5"/>
    </row>
    <row r="90" spans="1:8" x14ac:dyDescent="0.25">
      <c r="A90" s="26" t="str">
        <f>TEXT($A$7,)&amp;"4."</f>
        <v>A.4.</v>
      </c>
      <c r="B90" s="13" t="s">
        <v>151</v>
      </c>
      <c r="C90" s="48"/>
      <c r="D90" s="49"/>
      <c r="E90" s="61"/>
      <c r="F90" s="36"/>
      <c r="H90" s="5"/>
    </row>
    <row r="91" spans="1:8" s="5" customFormat="1" x14ac:dyDescent="0.25">
      <c r="A91" s="27"/>
      <c r="B91" s="31"/>
      <c r="C91" s="57"/>
      <c r="D91" s="56"/>
      <c r="E91" s="60"/>
      <c r="F91" s="40"/>
      <c r="G91" s="126"/>
    </row>
    <row r="92" spans="1:8" s="5" customFormat="1" x14ac:dyDescent="0.25">
      <c r="A92" s="27">
        <v>1</v>
      </c>
      <c r="B92" s="10" t="s">
        <v>223</v>
      </c>
      <c r="C92" s="57"/>
      <c r="D92" s="56"/>
      <c r="E92" s="60"/>
      <c r="F92" s="40"/>
      <c r="G92" s="126"/>
    </row>
    <row r="93" spans="1:8" s="5" customFormat="1" ht="47.25" x14ac:dyDescent="0.25">
      <c r="A93" s="27"/>
      <c r="B93" s="31" t="s">
        <v>224</v>
      </c>
      <c r="C93" s="57"/>
      <c r="D93" s="56"/>
      <c r="E93" s="60"/>
      <c r="F93" s="40"/>
      <c r="G93" s="126"/>
    </row>
    <row r="94" spans="1:8" s="5" customFormat="1" x14ac:dyDescent="0.25">
      <c r="A94" s="27" t="s">
        <v>116</v>
      </c>
      <c r="B94" s="14" t="s">
        <v>225</v>
      </c>
      <c r="C94" s="57" t="s">
        <v>113</v>
      </c>
      <c r="D94" s="56">
        <v>1</v>
      </c>
      <c r="E94" s="60"/>
      <c r="F94" s="40">
        <f t="shared" ref="F94:F95" si="3">D94*E94</f>
        <v>0</v>
      </c>
      <c r="G94" s="126"/>
    </row>
    <row r="95" spans="1:8" s="5" customFormat="1" x14ac:dyDescent="0.25">
      <c r="A95" s="27" t="s">
        <v>117</v>
      </c>
      <c r="B95" s="14" t="s">
        <v>226</v>
      </c>
      <c r="C95" s="57" t="s">
        <v>113</v>
      </c>
      <c r="D95" s="56">
        <v>1</v>
      </c>
      <c r="E95" s="60"/>
      <c r="F95" s="40">
        <f t="shared" si="3"/>
        <v>0</v>
      </c>
      <c r="G95" s="126"/>
    </row>
    <row r="96" spans="1:8" s="5" customFormat="1" x14ac:dyDescent="0.25">
      <c r="A96" s="27"/>
      <c r="B96" s="31"/>
      <c r="C96" s="57"/>
      <c r="D96" s="56"/>
      <c r="E96" s="60"/>
      <c r="F96" s="40"/>
    </row>
    <row r="97" spans="1:8" x14ac:dyDescent="0.25">
      <c r="A97" s="26"/>
      <c r="B97" s="13" t="str">
        <f>"UKUPNO - "&amp;TEXT(A90,) &amp;" " &amp;TEXT(B90,)&amp;" (kn):"</f>
        <v>UKUPNO - A.4. STOLARIJA (kn):</v>
      </c>
      <c r="C97" s="48"/>
      <c r="D97" s="49"/>
      <c r="E97" s="62"/>
      <c r="F97" s="38">
        <f>SUM(F91:F96)</f>
        <v>0</v>
      </c>
      <c r="H97" s="5"/>
    </row>
    <row r="98" spans="1:8" s="5" customFormat="1" x14ac:dyDescent="0.25">
      <c r="A98" s="27"/>
      <c r="B98" s="10"/>
      <c r="C98" s="50"/>
      <c r="D98" s="51"/>
      <c r="E98" s="75"/>
      <c r="F98" s="37"/>
    </row>
    <row r="99" spans="1:8" s="5" customFormat="1" x14ac:dyDescent="0.25">
      <c r="A99" s="27"/>
      <c r="B99" s="10"/>
      <c r="C99" s="50"/>
      <c r="D99" s="51"/>
      <c r="E99" s="75"/>
      <c r="F99" s="37"/>
    </row>
    <row r="100" spans="1:8" x14ac:dyDescent="0.25">
      <c r="A100" s="26" t="str">
        <f>TEXT($A$7,)&amp;"5."</f>
        <v>A.5.</v>
      </c>
      <c r="B100" s="13" t="s">
        <v>75</v>
      </c>
      <c r="C100" s="48"/>
      <c r="D100" s="49"/>
      <c r="E100" s="61"/>
      <c r="F100" s="36"/>
      <c r="H100" s="5"/>
    </row>
    <row r="101" spans="1:8" x14ac:dyDescent="0.25">
      <c r="B101" s="12"/>
      <c r="F101" s="38"/>
      <c r="G101" s="126"/>
      <c r="H101" s="5"/>
    </row>
    <row r="102" spans="1:8" s="5" customFormat="1" x14ac:dyDescent="0.25">
      <c r="A102" s="27">
        <v>1</v>
      </c>
      <c r="B102" s="10" t="s">
        <v>227</v>
      </c>
      <c r="C102" s="57"/>
      <c r="D102" s="56"/>
      <c r="E102" s="60"/>
      <c r="F102" s="40"/>
      <c r="G102" s="126"/>
    </row>
    <row r="103" spans="1:8" s="5" customFormat="1" ht="114.6" customHeight="1" x14ac:dyDescent="0.25">
      <c r="A103" s="27"/>
      <c r="B103" s="31" t="s">
        <v>230</v>
      </c>
      <c r="C103" s="57"/>
      <c r="D103" s="56"/>
      <c r="E103" s="60"/>
      <c r="F103" s="40"/>
      <c r="G103" s="126"/>
    </row>
    <row r="104" spans="1:8" s="5" customFormat="1" x14ac:dyDescent="0.25">
      <c r="A104" s="27"/>
      <c r="B104" s="14" t="s">
        <v>228</v>
      </c>
      <c r="C104" s="57" t="s">
        <v>115</v>
      </c>
      <c r="D104" s="56">
        <v>60</v>
      </c>
      <c r="E104" s="60"/>
      <c r="F104" s="40">
        <f>D104*E104</f>
        <v>0</v>
      </c>
      <c r="G104" s="126"/>
    </row>
    <row r="105" spans="1:8" s="5" customFormat="1" x14ac:dyDescent="0.25">
      <c r="A105" s="27"/>
      <c r="B105" s="31"/>
      <c r="C105" s="57"/>
      <c r="D105" s="56"/>
      <c r="E105" s="60"/>
      <c r="F105" s="40"/>
      <c r="G105" s="126"/>
    </row>
    <row r="106" spans="1:8" s="5" customFormat="1" x14ac:dyDescent="0.25">
      <c r="A106" s="27">
        <f>COUNT($A$100:A105)+1</f>
        <v>2</v>
      </c>
      <c r="B106" s="10" t="s">
        <v>229</v>
      </c>
      <c r="C106" s="57"/>
      <c r="D106" s="56"/>
      <c r="E106" s="60"/>
      <c r="F106" s="40"/>
      <c r="G106" s="126"/>
    </row>
    <row r="107" spans="1:8" s="5" customFormat="1" ht="95.45" customHeight="1" x14ac:dyDescent="0.25">
      <c r="A107" s="27"/>
      <c r="B107" s="31" t="s">
        <v>242</v>
      </c>
      <c r="C107" s="57" t="s">
        <v>115</v>
      </c>
      <c r="D107" s="56">
        <v>15</v>
      </c>
      <c r="E107" s="60"/>
      <c r="F107" s="40">
        <f>D107*E107</f>
        <v>0</v>
      </c>
      <c r="G107" s="126"/>
    </row>
    <row r="108" spans="1:8" s="5" customFormat="1" x14ac:dyDescent="0.25">
      <c r="A108" s="27"/>
      <c r="B108" s="14"/>
      <c r="C108" s="57"/>
      <c r="D108" s="56"/>
      <c r="E108" s="60"/>
      <c r="F108" s="41"/>
    </row>
    <row r="109" spans="1:8" x14ac:dyDescent="0.25">
      <c r="A109" s="26"/>
      <c r="B109" s="13" t="str">
        <f>"UKUPNO - "&amp;TEXT(A100,) &amp;" " &amp;TEXT(B100,)&amp;" (kn):"</f>
        <v>UKUPNO - A.5. KERAMIČARSKI RADOVI (kn):</v>
      </c>
      <c r="C109" s="48"/>
      <c r="D109" s="49"/>
      <c r="E109" s="62"/>
      <c r="F109" s="38">
        <f>SUM(F101:F108)</f>
        <v>0</v>
      </c>
      <c r="H109" s="5"/>
    </row>
    <row r="110" spans="1:8" s="5" customFormat="1" x14ac:dyDescent="0.25">
      <c r="A110" s="27"/>
      <c r="B110" s="10"/>
      <c r="C110" s="50"/>
      <c r="D110" s="51"/>
      <c r="E110" s="75"/>
      <c r="F110" s="37"/>
    </row>
    <row r="111" spans="1:8" x14ac:dyDescent="0.25">
      <c r="H111" s="5"/>
    </row>
    <row r="112" spans="1:8" x14ac:dyDescent="0.25">
      <c r="A112" s="26" t="str">
        <f>TEXT($A$7,)&amp;"6."</f>
        <v>A.6.</v>
      </c>
      <c r="B112" s="13" t="s">
        <v>153</v>
      </c>
      <c r="C112" s="48"/>
      <c r="D112" s="49"/>
      <c r="E112" s="61"/>
      <c r="F112" s="36"/>
      <c r="H112" s="5"/>
    </row>
    <row r="113" spans="1:8" x14ac:dyDescent="0.25">
      <c r="B113" s="12"/>
      <c r="F113" s="38"/>
      <c r="H113" s="5"/>
    </row>
    <row r="114" spans="1:8" s="5" customFormat="1" x14ac:dyDescent="0.25">
      <c r="A114" s="27">
        <v>1</v>
      </c>
      <c r="B114" s="10" t="s">
        <v>168</v>
      </c>
      <c r="C114" s="57"/>
      <c r="D114" s="56"/>
      <c r="E114" s="60"/>
      <c r="F114" s="40"/>
    </row>
    <row r="115" spans="1:8" s="5" customFormat="1" ht="66" customHeight="1" x14ac:dyDescent="0.25">
      <c r="A115" s="27"/>
      <c r="B115" s="14" t="s">
        <v>172</v>
      </c>
      <c r="C115" s="57"/>
      <c r="D115" s="56"/>
      <c r="E115" s="60"/>
      <c r="F115" s="40"/>
    </row>
    <row r="116" spans="1:8" s="5" customFormat="1" ht="47.25" x14ac:dyDescent="0.25">
      <c r="A116" s="27"/>
      <c r="B116" s="14" t="s">
        <v>170</v>
      </c>
      <c r="C116" s="57"/>
      <c r="D116" s="56"/>
      <c r="E116" s="60"/>
      <c r="F116" s="40"/>
    </row>
    <row r="117" spans="1:8" s="5" customFormat="1" x14ac:dyDescent="0.25">
      <c r="A117" s="27"/>
      <c r="B117" s="14" t="s">
        <v>171</v>
      </c>
      <c r="C117" s="57"/>
      <c r="D117" s="56"/>
      <c r="E117" s="60"/>
      <c r="F117" s="40"/>
    </row>
    <row r="118" spans="1:8" s="5" customFormat="1" x14ac:dyDescent="0.25">
      <c r="A118" s="27"/>
      <c r="B118" s="14" t="s">
        <v>169</v>
      </c>
      <c r="C118" s="57" t="s">
        <v>115</v>
      </c>
      <c r="D118" s="56">
        <v>200</v>
      </c>
      <c r="E118" s="60"/>
      <c r="F118" s="40">
        <f t="shared" ref="F118" si="4">D118*E118</f>
        <v>0</v>
      </c>
    </row>
    <row r="119" spans="1:8" s="5" customFormat="1" x14ac:dyDescent="0.25">
      <c r="A119" s="27"/>
      <c r="B119" s="31"/>
      <c r="C119" s="57"/>
      <c r="D119" s="56"/>
      <c r="E119" s="60"/>
      <c r="F119" s="40"/>
    </row>
    <row r="120" spans="1:8" s="5" customFormat="1" x14ac:dyDescent="0.25">
      <c r="A120" s="27">
        <f>COUNT($A$112:A119)+1</f>
        <v>2</v>
      </c>
      <c r="B120" s="10" t="s">
        <v>158</v>
      </c>
      <c r="C120" s="57"/>
      <c r="D120" s="56"/>
      <c r="E120" s="60"/>
      <c r="F120" s="40"/>
    </row>
    <row r="121" spans="1:8" s="5" customFormat="1" ht="31.5" x14ac:dyDescent="0.25">
      <c r="A121" s="27"/>
      <c r="B121" s="31" t="s">
        <v>186</v>
      </c>
      <c r="C121" s="57"/>
      <c r="D121" s="56"/>
      <c r="E121" s="60"/>
      <c r="F121" s="40"/>
    </row>
    <row r="122" spans="1:8" s="131" customFormat="1" ht="47.25" x14ac:dyDescent="0.25">
      <c r="A122" s="27"/>
      <c r="B122" s="31" t="s">
        <v>179</v>
      </c>
      <c r="C122" s="56"/>
      <c r="D122" s="56"/>
      <c r="E122" s="60"/>
      <c r="F122" s="41"/>
      <c r="H122" s="5"/>
    </row>
    <row r="123" spans="1:8" s="131" customFormat="1" x14ac:dyDescent="0.25">
      <c r="A123" s="27"/>
      <c r="B123" s="31" t="s">
        <v>173</v>
      </c>
      <c r="C123" s="56"/>
      <c r="D123" s="56"/>
      <c r="E123" s="60"/>
      <c r="F123" s="41"/>
      <c r="H123" s="5"/>
    </row>
    <row r="124" spans="1:8" s="131" customFormat="1" ht="110.25" x14ac:dyDescent="0.25">
      <c r="A124" s="27"/>
      <c r="B124" s="31" t="s">
        <v>174</v>
      </c>
      <c r="C124" s="56"/>
      <c r="D124" s="56"/>
      <c r="E124" s="60"/>
      <c r="F124" s="41"/>
      <c r="H124" s="5"/>
    </row>
    <row r="125" spans="1:8" s="131" customFormat="1" ht="47.25" x14ac:dyDescent="0.25">
      <c r="A125" s="27"/>
      <c r="B125" s="31" t="s">
        <v>180</v>
      </c>
      <c r="C125" s="56"/>
      <c r="D125" s="56"/>
      <c r="E125" s="60"/>
      <c r="F125" s="41"/>
      <c r="H125" s="5"/>
    </row>
    <row r="126" spans="1:8" s="131" customFormat="1" ht="31.5" x14ac:dyDescent="0.25">
      <c r="A126" s="27"/>
      <c r="B126" s="31" t="s">
        <v>181</v>
      </c>
      <c r="C126" s="56"/>
      <c r="D126" s="56"/>
      <c r="E126" s="60"/>
      <c r="F126" s="41"/>
      <c r="H126" s="5"/>
    </row>
    <row r="127" spans="1:8" s="131" customFormat="1" ht="33.75" x14ac:dyDescent="0.25">
      <c r="A127" s="27"/>
      <c r="B127" s="31" t="s">
        <v>257</v>
      </c>
      <c r="C127" s="56"/>
      <c r="D127" s="56"/>
      <c r="E127" s="60"/>
      <c r="F127" s="41"/>
      <c r="H127" s="5"/>
    </row>
    <row r="128" spans="1:8" s="131" customFormat="1" ht="63" x14ac:dyDescent="0.25">
      <c r="A128" s="27"/>
      <c r="B128" s="31" t="s">
        <v>182</v>
      </c>
      <c r="C128" s="56"/>
      <c r="D128" s="56"/>
      <c r="E128" s="60"/>
      <c r="F128" s="41"/>
      <c r="H128" s="5"/>
    </row>
    <row r="129" spans="1:8" s="131" customFormat="1" x14ac:dyDescent="0.25">
      <c r="A129" s="27"/>
      <c r="B129" s="31" t="s">
        <v>175</v>
      </c>
      <c r="C129" s="56"/>
      <c r="D129" s="56"/>
      <c r="E129" s="60"/>
      <c r="F129" s="41"/>
      <c r="H129" s="5"/>
    </row>
    <row r="130" spans="1:8" s="131" customFormat="1" ht="31.5" x14ac:dyDescent="0.25">
      <c r="A130" s="27"/>
      <c r="B130" s="31" t="s">
        <v>258</v>
      </c>
      <c r="C130" s="56"/>
      <c r="D130" s="56"/>
      <c r="E130" s="60"/>
      <c r="F130" s="41"/>
      <c r="H130" s="5"/>
    </row>
    <row r="131" spans="1:8" s="131" customFormat="1" ht="31.5" x14ac:dyDescent="0.25">
      <c r="A131" s="27"/>
      <c r="B131" s="31" t="s">
        <v>176</v>
      </c>
      <c r="C131" s="56"/>
      <c r="D131" s="56"/>
      <c r="E131" s="60"/>
      <c r="F131" s="41"/>
      <c r="H131" s="5"/>
    </row>
    <row r="132" spans="1:8" s="132" customFormat="1" ht="31.5" x14ac:dyDescent="0.25">
      <c r="A132" s="27"/>
      <c r="B132" s="31" t="s">
        <v>177</v>
      </c>
      <c r="C132" s="56"/>
      <c r="D132" s="56"/>
      <c r="E132" s="60"/>
      <c r="F132" s="41"/>
      <c r="H132" s="5"/>
    </row>
    <row r="133" spans="1:8" s="131" customFormat="1" ht="31.5" x14ac:dyDescent="0.25">
      <c r="A133" s="27"/>
      <c r="B133" s="31" t="s">
        <v>178</v>
      </c>
      <c r="C133" s="56"/>
      <c r="D133" s="56"/>
      <c r="E133" s="60"/>
      <c r="F133" s="41"/>
      <c r="H133" s="5"/>
    </row>
    <row r="134" spans="1:8" s="131" customFormat="1" ht="18" x14ac:dyDescent="0.25">
      <c r="A134" s="27"/>
      <c r="B134" s="31" t="s">
        <v>259</v>
      </c>
      <c r="C134" s="56"/>
      <c r="D134" s="56"/>
      <c r="E134" s="60"/>
      <c r="F134" s="41"/>
      <c r="H134" s="5"/>
    </row>
    <row r="135" spans="1:8" s="5" customFormat="1" x14ac:dyDescent="0.25">
      <c r="A135" s="27" t="s">
        <v>116</v>
      </c>
      <c r="B135" s="31" t="s">
        <v>159</v>
      </c>
      <c r="C135" s="57" t="s">
        <v>115</v>
      </c>
      <c r="D135" s="56">
        <v>200</v>
      </c>
      <c r="E135" s="60"/>
      <c r="F135" s="40">
        <f t="shared" ref="F135:F136" si="5">D135*E135</f>
        <v>0</v>
      </c>
    </row>
    <row r="136" spans="1:8" s="5" customFormat="1" ht="31.5" x14ac:dyDescent="0.25">
      <c r="A136" s="27" t="s">
        <v>117</v>
      </c>
      <c r="B136" s="14" t="s">
        <v>183</v>
      </c>
      <c r="C136" s="57" t="s">
        <v>112</v>
      </c>
      <c r="D136" s="56">
        <v>180</v>
      </c>
      <c r="E136" s="60"/>
      <c r="F136" s="40">
        <f t="shared" si="5"/>
        <v>0</v>
      </c>
    </row>
    <row r="137" spans="1:8" s="5" customFormat="1" x14ac:dyDescent="0.25">
      <c r="A137" s="27"/>
      <c r="B137" s="14"/>
      <c r="C137" s="57"/>
      <c r="D137" s="56"/>
      <c r="E137" s="60"/>
      <c r="F137" s="40"/>
    </row>
    <row r="138" spans="1:8" s="138" customFormat="1" x14ac:dyDescent="0.25">
      <c r="A138" s="27">
        <f>COUNT($A$112:A137)+1</f>
        <v>3</v>
      </c>
      <c r="B138" s="133" t="s">
        <v>243</v>
      </c>
      <c r="C138" s="134"/>
      <c r="D138" s="53"/>
      <c r="E138" s="135"/>
      <c r="F138" s="136"/>
      <c r="G138" s="137"/>
    </row>
    <row r="139" spans="1:8" s="138" customFormat="1" ht="69.95" customHeight="1" x14ac:dyDescent="0.25">
      <c r="A139" s="139"/>
      <c r="B139" s="31" t="s">
        <v>252</v>
      </c>
      <c r="C139" s="134" t="s">
        <v>244</v>
      </c>
      <c r="D139" s="53">
        <v>25</v>
      </c>
      <c r="E139" s="135"/>
      <c r="F139" s="136">
        <f>D139*E139</f>
        <v>0</v>
      </c>
      <c r="G139" s="137"/>
    </row>
    <row r="140" spans="1:8" s="5" customFormat="1" x14ac:dyDescent="0.25">
      <c r="A140" s="27"/>
      <c r="B140" s="14"/>
      <c r="C140" s="57"/>
      <c r="D140" s="56"/>
      <c r="E140" s="60"/>
      <c r="F140" s="41"/>
    </row>
    <row r="141" spans="1:8" x14ac:dyDescent="0.25">
      <c r="A141" s="26"/>
      <c r="B141" s="13" t="str">
        <f>"UKUPNO - "&amp;TEXT(A112,) &amp;" " &amp;TEXT(B112,)&amp;" (kn):"</f>
        <v>UKUPNO - A.6. PODOPOLAGAČKI RADOVI (kn):</v>
      </c>
      <c r="C141" s="48"/>
      <c r="D141" s="49"/>
      <c r="E141" s="62"/>
      <c r="F141" s="38">
        <f>SUM(F113:F140)</f>
        <v>0</v>
      </c>
      <c r="H141" s="5"/>
    </row>
    <row r="142" spans="1:8" s="5" customFormat="1" x14ac:dyDescent="0.25">
      <c r="A142" s="27"/>
      <c r="B142" s="10"/>
      <c r="C142" s="50"/>
      <c r="D142" s="51"/>
      <c r="E142" s="75"/>
      <c r="F142" s="37"/>
    </row>
    <row r="143" spans="1:8" x14ac:dyDescent="0.25">
      <c r="H143" s="5"/>
    </row>
    <row r="144" spans="1:8" s="108" customFormat="1" x14ac:dyDescent="0.25">
      <c r="A144" s="26" t="str">
        <f>TEXT($A$7,)&amp;"7."</f>
        <v>A.7.</v>
      </c>
      <c r="B144" s="181" t="s">
        <v>245</v>
      </c>
      <c r="C144" s="181"/>
      <c r="D144" s="181"/>
      <c r="E144" s="140"/>
      <c r="F144" s="141"/>
      <c r="G144" s="142"/>
    </row>
    <row r="145" spans="1:8" s="108" customFormat="1" x14ac:dyDescent="0.25">
      <c r="A145" s="143"/>
      <c r="B145" s="144"/>
      <c r="C145" s="145"/>
      <c r="D145" s="146"/>
      <c r="E145" s="135"/>
      <c r="F145" s="147"/>
      <c r="G145" s="142"/>
    </row>
    <row r="146" spans="1:8" s="108" customFormat="1" x14ac:dyDescent="0.25">
      <c r="A146" s="27">
        <v>1</v>
      </c>
      <c r="B146" s="144" t="s">
        <v>246</v>
      </c>
      <c r="C146" s="145"/>
      <c r="D146" s="146"/>
      <c r="E146" s="135"/>
      <c r="F146" s="136" t="s">
        <v>69</v>
      </c>
      <c r="G146" s="142"/>
    </row>
    <row r="147" spans="1:8" s="108" customFormat="1" ht="97.5" customHeight="1" x14ac:dyDescent="0.25">
      <c r="A147" s="143"/>
      <c r="B147" s="31" t="s">
        <v>247</v>
      </c>
      <c r="C147" s="145"/>
      <c r="D147" s="146"/>
      <c r="E147" s="135"/>
      <c r="F147" s="136"/>
      <c r="G147" s="142"/>
    </row>
    <row r="148" spans="1:8" s="108" customFormat="1" x14ac:dyDescent="0.25">
      <c r="A148" s="143"/>
      <c r="B148" s="148" t="s">
        <v>253</v>
      </c>
      <c r="C148" s="145" t="s">
        <v>112</v>
      </c>
      <c r="D148" s="146">
        <v>12</v>
      </c>
      <c r="E148" s="135"/>
      <c r="F148" s="136">
        <f>D148*E148</f>
        <v>0</v>
      </c>
      <c r="G148" s="142"/>
    </row>
    <row r="149" spans="1:8" s="108" customFormat="1" x14ac:dyDescent="0.25">
      <c r="A149" s="143"/>
      <c r="B149" s="144"/>
      <c r="C149" s="145"/>
      <c r="D149" s="146"/>
      <c r="E149" s="135"/>
      <c r="F149" s="136"/>
      <c r="G149" s="142"/>
    </row>
    <row r="150" spans="1:8" s="108" customFormat="1" x14ac:dyDescent="0.25">
      <c r="A150" s="27">
        <v>2</v>
      </c>
      <c r="B150" s="144" t="s">
        <v>248</v>
      </c>
      <c r="C150" s="145"/>
      <c r="D150" s="146"/>
      <c r="E150" s="135"/>
      <c r="F150" s="136"/>
      <c r="G150" s="142"/>
    </row>
    <row r="151" spans="1:8" s="108" customFormat="1" ht="69.95" customHeight="1" x14ac:dyDescent="0.25">
      <c r="A151" s="143"/>
      <c r="B151" s="31" t="s">
        <v>249</v>
      </c>
      <c r="C151" s="145" t="s">
        <v>112</v>
      </c>
      <c r="D151" s="146">
        <v>12</v>
      </c>
      <c r="E151" s="135"/>
      <c r="F151" s="136">
        <f>D151*E151</f>
        <v>0</v>
      </c>
      <c r="G151" s="142"/>
    </row>
    <row r="152" spans="1:8" s="108" customFormat="1" x14ac:dyDescent="0.25">
      <c r="A152" s="149"/>
      <c r="B152" s="144"/>
      <c r="C152" s="145"/>
      <c r="D152" s="146"/>
      <c r="E152" s="135"/>
      <c r="F152" s="136"/>
      <c r="G152" s="142"/>
    </row>
    <row r="153" spans="1:8" s="108" customFormat="1" x14ac:dyDescent="0.25">
      <c r="A153" s="27">
        <v>3</v>
      </c>
      <c r="B153" s="144" t="s">
        <v>250</v>
      </c>
      <c r="C153" s="145"/>
      <c r="D153" s="146"/>
      <c r="E153" s="135"/>
      <c r="F153" s="136"/>
      <c r="G153" s="142"/>
    </row>
    <row r="154" spans="1:8" s="108" customFormat="1" ht="65.099999999999994" customHeight="1" x14ac:dyDescent="0.25">
      <c r="A154" s="143"/>
      <c r="B154" s="31" t="s">
        <v>254</v>
      </c>
      <c r="C154" s="145" t="s">
        <v>251</v>
      </c>
      <c r="D154" s="146">
        <v>30</v>
      </c>
      <c r="E154" s="135"/>
      <c r="F154" s="136">
        <f>D154*E154</f>
        <v>0</v>
      </c>
      <c r="G154" s="142"/>
    </row>
    <row r="155" spans="1:8" s="108" customFormat="1" x14ac:dyDescent="0.25">
      <c r="A155" s="143"/>
      <c r="B155" s="150"/>
      <c r="C155" s="145"/>
      <c r="D155" s="146"/>
      <c r="E155" s="151"/>
      <c r="F155" s="136"/>
      <c r="G155" s="142"/>
    </row>
    <row r="156" spans="1:8" s="159" customFormat="1" x14ac:dyDescent="0.25">
      <c r="A156" s="152"/>
      <c r="B156" s="153" t="s">
        <v>255</v>
      </c>
      <c r="C156" s="154"/>
      <c r="D156" s="155"/>
      <c r="E156" s="156"/>
      <c r="F156" s="157">
        <f>SUM(F145:F155)</f>
        <v>0</v>
      </c>
      <c r="G156" s="158"/>
    </row>
    <row r="157" spans="1:8" s="166" customFormat="1" x14ac:dyDescent="0.25">
      <c r="A157" s="160"/>
      <c r="B157" s="161"/>
      <c r="C157" s="162"/>
      <c r="D157" s="163"/>
      <c r="E157" s="164"/>
      <c r="F157" s="157"/>
      <c r="G157" s="165"/>
    </row>
    <row r="158" spans="1:8" s="166" customFormat="1" x14ac:dyDescent="0.25">
      <c r="A158" s="160"/>
      <c r="B158" s="161"/>
      <c r="C158" s="162"/>
      <c r="D158" s="163"/>
      <c r="E158" s="164"/>
      <c r="F158" s="157"/>
      <c r="G158" s="165"/>
    </row>
    <row r="159" spans="1:8" x14ac:dyDescent="0.25">
      <c r="A159" s="26" t="str">
        <f>TEXT($A$7,)&amp;"8."</f>
        <v>A.8.</v>
      </c>
      <c r="B159" s="13" t="s">
        <v>17</v>
      </c>
      <c r="C159" s="48"/>
      <c r="D159" s="49"/>
      <c r="E159" s="61"/>
      <c r="F159" s="36"/>
      <c r="H159" s="5"/>
    </row>
    <row r="160" spans="1:8" x14ac:dyDescent="0.25">
      <c r="B160" s="12"/>
      <c r="F160" s="38"/>
      <c r="H160" s="5"/>
    </row>
    <row r="161" spans="1:8" s="5" customFormat="1" x14ac:dyDescent="0.25">
      <c r="A161" s="27">
        <v>1</v>
      </c>
      <c r="B161" s="10" t="s">
        <v>160</v>
      </c>
      <c r="C161" s="57"/>
      <c r="D161" s="56"/>
      <c r="E161" s="60"/>
      <c r="F161" s="40"/>
    </row>
    <row r="162" spans="1:8" s="5" customFormat="1" ht="47.25" x14ac:dyDescent="0.25">
      <c r="A162" s="27"/>
      <c r="B162" s="31" t="s">
        <v>161</v>
      </c>
      <c r="C162" s="57"/>
      <c r="D162" s="56"/>
      <c r="E162" s="60"/>
      <c r="F162" s="40"/>
    </row>
    <row r="163" spans="1:8" s="5" customFormat="1" x14ac:dyDescent="0.25">
      <c r="A163" s="27"/>
      <c r="B163" s="31" t="s">
        <v>162</v>
      </c>
      <c r="C163" s="57" t="s">
        <v>118</v>
      </c>
      <c r="D163" s="56">
        <v>1</v>
      </c>
      <c r="E163" s="60"/>
      <c r="F163" s="40">
        <f t="shared" ref="F163" si="6">D163*E163</f>
        <v>0</v>
      </c>
    </row>
    <row r="164" spans="1:8" x14ac:dyDescent="0.25">
      <c r="A164" s="27"/>
      <c r="B164" s="12"/>
      <c r="D164" s="47"/>
      <c r="E164" s="59"/>
      <c r="F164" s="38"/>
      <c r="H164" s="5"/>
    </row>
    <row r="165" spans="1:8" s="5" customFormat="1" x14ac:dyDescent="0.25">
      <c r="A165" s="27">
        <f>COUNT($A$159:A164)+1</f>
        <v>2</v>
      </c>
      <c r="B165" s="10" t="s">
        <v>163</v>
      </c>
      <c r="C165" s="57"/>
      <c r="D165" s="56"/>
      <c r="E165" s="60"/>
      <c r="F165" s="40"/>
    </row>
    <row r="166" spans="1:8" s="5" customFormat="1" ht="31.5" x14ac:dyDescent="0.25">
      <c r="A166" s="27"/>
      <c r="B166" s="31" t="s">
        <v>164</v>
      </c>
      <c r="C166" s="57"/>
      <c r="D166" s="56"/>
      <c r="E166" s="60"/>
      <c r="F166" s="40"/>
    </row>
    <row r="167" spans="1:8" s="5" customFormat="1" x14ac:dyDescent="0.25">
      <c r="A167" s="27" t="s">
        <v>116</v>
      </c>
      <c r="B167" s="31" t="s">
        <v>165</v>
      </c>
      <c r="C167" s="57" t="s">
        <v>166</v>
      </c>
      <c r="D167" s="56">
        <v>20</v>
      </c>
      <c r="E167" s="60"/>
      <c r="F167" s="40">
        <f t="shared" ref="F167:F168" si="7">D167*E167</f>
        <v>0</v>
      </c>
    </row>
    <row r="168" spans="1:8" s="5" customFormat="1" x14ac:dyDescent="0.25">
      <c r="A168" s="27" t="s">
        <v>117</v>
      </c>
      <c r="B168" s="31" t="s">
        <v>167</v>
      </c>
      <c r="C168" s="57" t="s">
        <v>166</v>
      </c>
      <c r="D168" s="56">
        <v>20</v>
      </c>
      <c r="E168" s="60"/>
      <c r="F168" s="40">
        <f t="shared" si="7"/>
        <v>0</v>
      </c>
    </row>
    <row r="169" spans="1:8" x14ac:dyDescent="0.25">
      <c r="B169" s="12"/>
      <c r="D169" s="47"/>
      <c r="E169" s="59"/>
      <c r="F169" s="38"/>
      <c r="H169" s="5"/>
    </row>
    <row r="170" spans="1:8" x14ac:dyDescent="0.25">
      <c r="A170" s="26"/>
      <c r="B170" s="13" t="str">
        <f>"UKUPNO - "&amp;TEXT(A159,) &amp;" " &amp;TEXT(B159,)&amp;" (kn):"</f>
        <v>UKUPNO - A.8. RAZNI RADOVI (kn):</v>
      </c>
      <c r="C170" s="48"/>
      <c r="D170" s="49"/>
      <c r="E170" s="62"/>
      <c r="F170" s="38">
        <f>SUM(F160:F169)</f>
        <v>0</v>
      </c>
      <c r="H170" s="5"/>
    </row>
    <row r="171" spans="1:8" s="5" customFormat="1" x14ac:dyDescent="0.25">
      <c r="A171" s="27"/>
      <c r="B171" s="10"/>
      <c r="C171" s="50"/>
      <c r="D171" s="51"/>
      <c r="E171" s="75"/>
      <c r="F171" s="37"/>
    </row>
    <row r="172" spans="1:8" x14ac:dyDescent="0.25">
      <c r="H172" s="5"/>
    </row>
    <row r="173" spans="1:8" x14ac:dyDescent="0.25">
      <c r="A173" s="68"/>
      <c r="B173" s="17" t="str">
        <f>"REKAPITULACIJA - "&amp;TEXT(A7,) &amp;" " &amp;TEXT(B7,)</f>
        <v>REKAPITULACIJA - A. GRAĐEVINSKO - OBRTNIČKI RADOVI</v>
      </c>
      <c r="C173" s="63"/>
      <c r="D173" s="64"/>
      <c r="E173" s="76"/>
      <c r="F173" s="42"/>
      <c r="H173" s="5"/>
    </row>
    <row r="174" spans="1:8" x14ac:dyDescent="0.25">
      <c r="B174" s="16"/>
      <c r="C174" s="65"/>
      <c r="D174" s="66"/>
      <c r="E174" s="77"/>
      <c r="F174" s="43"/>
      <c r="H174" s="5"/>
    </row>
    <row r="175" spans="1:8" x14ac:dyDescent="0.25">
      <c r="A175" s="25" t="str">
        <f>A9</f>
        <v>A.1.</v>
      </c>
      <c r="B175" s="12" t="str">
        <f>B9</f>
        <v>PRIPREMNI I ZAVRŠNI RADOVI</v>
      </c>
      <c r="C175" s="46"/>
      <c r="D175" s="47"/>
      <c r="E175" s="59"/>
      <c r="F175" s="38">
        <f>F17</f>
        <v>0</v>
      </c>
      <c r="H175" s="5"/>
    </row>
    <row r="176" spans="1:8" x14ac:dyDescent="0.25">
      <c r="B176" s="12"/>
      <c r="C176" s="65"/>
      <c r="D176" s="66"/>
      <c r="E176" s="77"/>
      <c r="F176" s="43"/>
      <c r="H176" s="5"/>
    </row>
    <row r="177" spans="1:8" x14ac:dyDescent="0.25">
      <c r="A177" s="25" t="str">
        <f>A20</f>
        <v>A.2.</v>
      </c>
      <c r="B177" s="12" t="str">
        <f>B20</f>
        <v>RADOVI DEMONTAŽE I RUŠENJA</v>
      </c>
      <c r="C177" s="46"/>
      <c r="D177" s="47"/>
      <c r="E177" s="59"/>
      <c r="F177" s="38">
        <f>F53</f>
        <v>0</v>
      </c>
      <c r="H177" s="5"/>
    </row>
    <row r="178" spans="1:8" x14ac:dyDescent="0.25">
      <c r="B178" s="12"/>
      <c r="E178" s="59"/>
      <c r="F178" s="38"/>
      <c r="H178" s="5"/>
    </row>
    <row r="179" spans="1:8" s="3" customFormat="1" x14ac:dyDescent="0.25">
      <c r="A179" s="25" t="str">
        <f>A56</f>
        <v>A.3.</v>
      </c>
      <c r="B179" s="12" t="str">
        <f>B56</f>
        <v xml:space="preserve"> ZIDARSKI I IZOLATERSKI RADOVI</v>
      </c>
      <c r="C179" s="46"/>
      <c r="D179" s="47"/>
      <c r="E179" s="59"/>
      <c r="F179" s="38">
        <f>F87</f>
        <v>0</v>
      </c>
      <c r="H179" s="5"/>
    </row>
    <row r="180" spans="1:8" s="3" customFormat="1" x14ac:dyDescent="0.25">
      <c r="A180" s="25"/>
      <c r="B180" s="12"/>
      <c r="C180" s="52"/>
      <c r="D180" s="53"/>
      <c r="E180" s="58"/>
      <c r="F180" s="39"/>
      <c r="H180" s="5"/>
    </row>
    <row r="181" spans="1:8" x14ac:dyDescent="0.25">
      <c r="A181" s="25" t="str">
        <f>A90</f>
        <v>A.4.</v>
      </c>
      <c r="B181" s="12" t="str">
        <f>B90</f>
        <v>STOLARIJA</v>
      </c>
      <c r="C181" s="46"/>
      <c r="D181" s="47"/>
      <c r="E181" s="59"/>
      <c r="F181" s="38">
        <f>F97</f>
        <v>0</v>
      </c>
      <c r="H181" s="5"/>
    </row>
    <row r="182" spans="1:8" x14ac:dyDescent="0.25">
      <c r="B182" s="12"/>
      <c r="C182" s="46"/>
      <c r="D182" s="47"/>
      <c r="E182" s="59"/>
      <c r="F182" s="38"/>
      <c r="H182" s="5"/>
    </row>
    <row r="183" spans="1:8" x14ac:dyDescent="0.25">
      <c r="A183" s="25" t="str">
        <f>A100</f>
        <v>A.5.</v>
      </c>
      <c r="B183" s="12" t="str">
        <f>B100</f>
        <v>KERAMIČARSKI RADOVI</v>
      </c>
      <c r="C183" s="46"/>
      <c r="D183" s="47"/>
      <c r="E183" s="59"/>
      <c r="F183" s="38">
        <f>F109</f>
        <v>0</v>
      </c>
      <c r="H183" s="5"/>
    </row>
    <row r="184" spans="1:8" x14ac:dyDescent="0.25">
      <c r="B184" s="12"/>
      <c r="C184" s="46"/>
      <c r="D184" s="47"/>
      <c r="E184" s="59"/>
      <c r="F184" s="38"/>
      <c r="H184" s="5"/>
    </row>
    <row r="185" spans="1:8" x14ac:dyDescent="0.25">
      <c r="A185" s="25" t="str">
        <f>A112</f>
        <v>A.6.</v>
      </c>
      <c r="B185" s="12" t="str">
        <f>B112</f>
        <v>PODOPOLAGAČKI RADOVI</v>
      </c>
      <c r="C185" s="46"/>
      <c r="D185" s="47"/>
      <c r="E185" s="59"/>
      <c r="F185" s="38">
        <f>F141</f>
        <v>0</v>
      </c>
      <c r="H185" s="5"/>
    </row>
    <row r="186" spans="1:8" x14ac:dyDescent="0.25">
      <c r="B186" s="12"/>
      <c r="C186" s="46"/>
      <c r="D186" s="47"/>
      <c r="E186" s="59"/>
      <c r="F186" s="38"/>
      <c r="H186" s="5"/>
    </row>
    <row r="187" spans="1:8" x14ac:dyDescent="0.25">
      <c r="A187" s="25" t="str">
        <f>A144</f>
        <v>A.7.</v>
      </c>
      <c r="B187" s="12" t="str">
        <f>B144</f>
        <v>FASADERSKI I LIČILAČKI RADOVI</v>
      </c>
      <c r="C187" s="46"/>
      <c r="D187" s="47"/>
      <c r="E187" s="59"/>
      <c r="F187" s="38">
        <f>F156</f>
        <v>0</v>
      </c>
      <c r="H187" s="5"/>
    </row>
    <row r="188" spans="1:8" x14ac:dyDescent="0.25">
      <c r="B188" s="12"/>
      <c r="C188" s="46"/>
      <c r="D188" s="47"/>
      <c r="E188" s="59"/>
      <c r="F188" s="38"/>
      <c r="H188" s="5"/>
    </row>
    <row r="189" spans="1:8" x14ac:dyDescent="0.25">
      <c r="A189" s="25" t="str">
        <f>A159</f>
        <v>A.8.</v>
      </c>
      <c r="B189" s="12" t="str">
        <f>B159</f>
        <v>RAZNI RADOVI</v>
      </c>
      <c r="C189" s="46"/>
      <c r="D189" s="47"/>
      <c r="E189" s="59"/>
      <c r="F189" s="38">
        <f>F170</f>
        <v>0</v>
      </c>
      <c r="H189" s="5"/>
    </row>
    <row r="190" spans="1:8" x14ac:dyDescent="0.25">
      <c r="B190" s="12"/>
      <c r="C190" s="46"/>
      <c r="D190" s="47"/>
      <c r="E190" s="59"/>
      <c r="F190" s="38"/>
    </row>
    <row r="191" spans="1:8" s="3" customFormat="1" x14ac:dyDescent="0.2">
      <c r="A191" s="26"/>
      <c r="B191" s="13" t="str">
        <f>"UKUPNO - "&amp;TEXT(A7,) &amp;" " &amp;TEXT(B7,)&amp;" (kn):"</f>
        <v>UKUPNO - A. GRAĐEVINSKO - OBRTNIČKI RADOVI (kn):</v>
      </c>
      <c r="C191" s="48"/>
      <c r="D191" s="55"/>
      <c r="E191" s="62"/>
      <c r="F191" s="38">
        <f>SUM(F175:F190)</f>
        <v>0</v>
      </c>
    </row>
    <row r="193" spans="1:7" s="172" customFormat="1" x14ac:dyDescent="0.25">
      <c r="A193" s="167"/>
      <c r="B193" s="168"/>
      <c r="C193" s="178" t="s">
        <v>261</v>
      </c>
      <c r="D193" s="169"/>
      <c r="E193" s="169" t="s">
        <v>256</v>
      </c>
      <c r="F193" s="170">
        <f>F191*0.25</f>
        <v>0</v>
      </c>
      <c r="G193" s="171"/>
    </row>
    <row r="194" spans="1:7" s="172" customFormat="1" x14ac:dyDescent="0.25">
      <c r="A194" s="167"/>
      <c r="B194" s="173"/>
      <c r="C194" s="174"/>
      <c r="D194" s="175"/>
      <c r="E194" s="175"/>
      <c r="F194" s="176"/>
      <c r="G194" s="171"/>
    </row>
    <row r="195" spans="1:7" s="172" customFormat="1" x14ac:dyDescent="0.25">
      <c r="A195" s="167"/>
      <c r="B195" s="168"/>
      <c r="C195" s="178" t="s">
        <v>260</v>
      </c>
      <c r="F195" s="177">
        <f>SUM(F191:F193)</f>
        <v>0</v>
      </c>
      <c r="G195" s="171"/>
    </row>
  </sheetData>
  <mergeCells count="1">
    <mergeCell ref="B144:D144"/>
  </mergeCells>
  <phoneticPr fontId="3" type="noConversion"/>
  <dataValidations count="1">
    <dataValidation operator="lessThan" allowBlank="1" showInputMessage="1" showErrorMessage="1" sqref="A1:A45 F94:F95 A47:A90 F1:F45 B1:E44 I108:XFD121 I96:XFD100 A106 I48:XFD90 A96:G100 A108:G121 G1:G44 I1:XFD44 B48:G90 H1:H1048576 I135:XFD1048576 A135:B1048576 C135:G194 C196:G1048576 C195 F195:G195"/>
  </dataValidations>
  <pageMargins left="0.70866141732283472" right="0.70866141732283472" top="0.74803149606299213" bottom="0.74803149606299213" header="0.31496062992125984" footer="0.31496062992125984"/>
  <pageSetup paperSize="9" scale="80" fitToHeight="0" orientation="portrait" r:id="rId1"/>
  <headerFooter differentFirst="1" scaleWithDoc="0">
    <oddFooter xml:space="preserve">&amp;R&amp;"Calibri,Regular"&amp;P-1/&amp;N-1  </oddFooter>
    <firstFooter>&amp;R&amp;"Calibri,Regular"&amp;P/&amp;N</firstFooter>
  </headerFooter>
  <rowBreaks count="5" manualBreakCount="5">
    <brk id="65" max="5" man="1"/>
    <brk id="89" max="5" man="1"/>
    <brk id="119" max="5" man="1"/>
    <brk id="143" max="5" man="1"/>
    <brk id="172"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B2F4520036CF4EA3999548D9AC73BD" ma:contentTypeVersion="9" ma:contentTypeDescription="Create a new document." ma:contentTypeScope="" ma:versionID="e47dc042ace8e93b0513bb56e0978998">
  <xsd:schema xmlns:xsd="http://www.w3.org/2001/XMLSchema" xmlns:xs="http://www.w3.org/2001/XMLSchema" xmlns:p="http://schemas.microsoft.com/office/2006/metadata/properties" xmlns:ns2="ea7aa60c-0ed7-4395-902d-b3de6e05fa4f" xmlns:ns3="3c470b74-11a0-4239-9214-1bb725a09585" targetNamespace="http://schemas.microsoft.com/office/2006/metadata/properties" ma:root="true" ma:fieldsID="650cd5546075edea8a2fd09b43588579" ns2:_="" ns3:_="">
    <xsd:import namespace="ea7aa60c-0ed7-4395-902d-b3de6e05fa4f"/>
    <xsd:import namespace="3c470b74-11a0-4239-9214-1bb725a095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aa60c-0ed7-4395-902d-b3de6e05fa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470b74-11a0-4239-9214-1bb725a0958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3CE85D-A432-43C9-B3C9-E0CF78F6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7aa60c-0ed7-4395-902d-b3de6e05fa4f"/>
    <ds:schemaRef ds:uri="3c470b74-11a0-4239-9214-1bb725a095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E97897-EF73-4B0C-A8AD-F6564E7C568D}">
  <ds:schemaRefs>
    <ds:schemaRef ds:uri="http://schemas.microsoft.com/office/infopath/2007/PartnerControls"/>
    <ds:schemaRef ds:uri="http://schemas.microsoft.com/office/2006/metadata/properties"/>
    <ds:schemaRef ds:uri="3c470b74-11a0-4239-9214-1bb725a09585"/>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ea7aa60c-0ed7-4395-902d-b3de6e05fa4f"/>
    <ds:schemaRef ds:uri="http://www.w3.org/XML/1998/namespace"/>
  </ds:schemaRefs>
</ds:datastoreItem>
</file>

<file path=customXml/itemProps3.xml><?xml version="1.0" encoding="utf-8"?>
<ds:datastoreItem xmlns:ds="http://schemas.openxmlformats.org/officeDocument/2006/customXml" ds:itemID="{1A310E3C-6436-40C1-A879-338F5D9275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NASLOVNICA</vt:lpstr>
      <vt:lpstr>SADRŽAJ</vt:lpstr>
      <vt:lpstr>OPĆI OPIS</vt:lpstr>
      <vt:lpstr>OPĆI UVJETI_GRAĐ</vt:lpstr>
      <vt:lpstr>A_GRAĐ-OBRT</vt:lpstr>
      <vt:lpstr>'A_GRAĐ-OBRT'!Print_Area</vt:lpstr>
      <vt:lpstr>NASLOVNICA!Print_Area</vt:lpstr>
      <vt:lpstr>'OPĆI OPIS'!Print_Area</vt:lpstr>
      <vt:lpstr>'OPĆI UVJETI_GRAĐ'!Print_Area</vt:lpstr>
      <vt:lpstr>SADRŽAJ!Print_Area</vt:lpstr>
      <vt:lpstr>'A_GRAĐ-OBRT'!Print_Titles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ARRAKIS d.o.o.</dc:creator>
  <cp:lastModifiedBy>ARRAKIS</cp:lastModifiedBy>
  <cp:lastPrinted>2022-03-24T08:14:53Z</cp:lastPrinted>
  <dcterms:created xsi:type="dcterms:W3CDTF">2006-08-07T06:01:52Z</dcterms:created>
  <dcterms:modified xsi:type="dcterms:W3CDTF">2022-03-24T08:52:06Z</dcterms:modified>
</cp:coreProperties>
</file>